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7245" tabRatio="752"/>
  </bookViews>
  <sheets>
    <sheet name="My P.B. Horses winnners" sheetId="1" r:id="rId1"/>
    <sheet name="My P.B. Horses win or lose" sheetId="2" r:id="rId2"/>
    <sheet name="Football" sheetId="3" r:id="rId3"/>
    <sheet name="Other" sheetId="4" r:id="rId4"/>
    <sheet name="NOTES" sheetId="5" r:id="rId5"/>
  </sheets>
  <calcPr calcId="125725"/>
</workbook>
</file>

<file path=xl/calcChain.xml><?xml version="1.0" encoding="utf-8"?>
<calcChain xmlns="http://schemas.openxmlformats.org/spreadsheetml/2006/main">
  <c r="V362" i="4"/>
  <c r="R362"/>
  <c r="Q362"/>
  <c r="V361"/>
  <c r="R361"/>
  <c r="Q361"/>
  <c r="V360"/>
  <c r="R360"/>
  <c r="Q360"/>
  <c r="V359"/>
  <c r="R359"/>
  <c r="Q359"/>
  <c r="V358"/>
  <c r="R358"/>
  <c r="Q358"/>
  <c r="V357"/>
  <c r="R357"/>
  <c r="Q357"/>
  <c r="V356"/>
  <c r="R356"/>
  <c r="Q356"/>
  <c r="V355"/>
  <c r="R355"/>
  <c r="Q355"/>
  <c r="V354"/>
  <c r="R354"/>
  <c r="Q354"/>
  <c r="V353"/>
  <c r="R353"/>
  <c r="Q353"/>
  <c r="V352"/>
  <c r="R352"/>
  <c r="Q352"/>
  <c r="V351"/>
  <c r="R351"/>
  <c r="Q351"/>
  <c r="V350"/>
  <c r="R350"/>
  <c r="Q350"/>
  <c r="V349"/>
  <c r="R349"/>
  <c r="Q349"/>
  <c r="V348"/>
  <c r="R348"/>
  <c r="Q348"/>
  <c r="V347"/>
  <c r="R347"/>
  <c r="Q347"/>
  <c r="V346"/>
  <c r="R346"/>
  <c r="Q346"/>
  <c r="V345"/>
  <c r="R345"/>
  <c r="Q345"/>
  <c r="V344"/>
  <c r="R344"/>
  <c r="Q344"/>
  <c r="V343"/>
  <c r="R343"/>
  <c r="Q343"/>
  <c r="V342"/>
  <c r="R342"/>
  <c r="Q342"/>
  <c r="V341"/>
  <c r="R341"/>
  <c r="Q341"/>
  <c r="V340"/>
  <c r="R340"/>
  <c r="Q340"/>
  <c r="V339"/>
  <c r="R339"/>
  <c r="Q339"/>
  <c r="V338"/>
  <c r="R338"/>
  <c r="Q338"/>
  <c r="V337"/>
  <c r="R337"/>
  <c r="Q337"/>
  <c r="V336"/>
  <c r="R336"/>
  <c r="Q336"/>
  <c r="V335"/>
  <c r="R335"/>
  <c r="Q335"/>
  <c r="V334"/>
  <c r="R334"/>
  <c r="Q334"/>
  <c r="V333"/>
  <c r="R333"/>
  <c r="Q333"/>
  <c r="V332"/>
  <c r="R332"/>
  <c r="Q332"/>
  <c r="V331"/>
  <c r="R331"/>
  <c r="Q331"/>
  <c r="V330"/>
  <c r="R330"/>
  <c r="Q330"/>
  <c r="V329"/>
  <c r="R329"/>
  <c r="Q329"/>
  <c r="V328"/>
  <c r="R328"/>
  <c r="Q328"/>
  <c r="V327"/>
  <c r="R327"/>
  <c r="Q327"/>
  <c r="V326"/>
  <c r="R326"/>
  <c r="Q326"/>
  <c r="V325"/>
  <c r="R325"/>
  <c r="Q325"/>
  <c r="V324"/>
  <c r="R324"/>
  <c r="Q324"/>
  <c r="V323"/>
  <c r="R323"/>
  <c r="Q323"/>
  <c r="V322"/>
  <c r="R322"/>
  <c r="Q322"/>
  <c r="V321"/>
  <c r="R321"/>
  <c r="Q321"/>
  <c r="V320"/>
  <c r="R320"/>
  <c r="Q320"/>
  <c r="V319"/>
  <c r="R319"/>
  <c r="Q319"/>
  <c r="V318"/>
  <c r="R318"/>
  <c r="Q318"/>
  <c r="V317"/>
  <c r="R317"/>
  <c r="Q317"/>
  <c r="V316"/>
  <c r="R316"/>
  <c r="Q316"/>
  <c r="V315"/>
  <c r="R315"/>
  <c r="Q315"/>
  <c r="V314"/>
  <c r="R314"/>
  <c r="Q314"/>
  <c r="V313"/>
  <c r="R313"/>
  <c r="Q313"/>
  <c r="V312"/>
  <c r="R312"/>
  <c r="Q312"/>
  <c r="V311"/>
  <c r="R311"/>
  <c r="Q311"/>
  <c r="V310"/>
  <c r="R310"/>
  <c r="Q310"/>
  <c r="V309"/>
  <c r="R309"/>
  <c r="Q309"/>
  <c r="V308"/>
  <c r="R308"/>
  <c r="Q308"/>
  <c r="V307"/>
  <c r="R307"/>
  <c r="Q307"/>
  <c r="V306"/>
  <c r="R306"/>
  <c r="Q306"/>
  <c r="V305"/>
  <c r="R305"/>
  <c r="Q305"/>
  <c r="V304"/>
  <c r="R304"/>
  <c r="Q304"/>
  <c r="V303"/>
  <c r="R303"/>
  <c r="Q303"/>
  <c r="V302"/>
  <c r="R302"/>
  <c r="Q302"/>
  <c r="V301"/>
  <c r="R301"/>
  <c r="Q301"/>
  <c r="V300"/>
  <c r="R300"/>
  <c r="Q300"/>
  <c r="V299"/>
  <c r="R299"/>
  <c r="Q299"/>
  <c r="V298"/>
  <c r="R298"/>
  <c r="Q298"/>
  <c r="V297"/>
  <c r="R297"/>
  <c r="Q297"/>
  <c r="V296"/>
  <c r="R296"/>
  <c r="Q296"/>
  <c r="V295"/>
  <c r="R295"/>
  <c r="Q295"/>
  <c r="V294"/>
  <c r="R294"/>
  <c r="Q294"/>
  <c r="V293"/>
  <c r="R293"/>
  <c r="Q293"/>
  <c r="V292"/>
  <c r="R292"/>
  <c r="Q292"/>
  <c r="V291"/>
  <c r="R291"/>
  <c r="Q291"/>
  <c r="V290"/>
  <c r="R290"/>
  <c r="Q290"/>
  <c r="V289"/>
  <c r="R289"/>
  <c r="Q289"/>
  <c r="V288"/>
  <c r="R288"/>
  <c r="Q288"/>
  <c r="V287"/>
  <c r="R287"/>
  <c r="Q287"/>
  <c r="V286"/>
  <c r="R286"/>
  <c r="Q286"/>
  <c r="V285"/>
  <c r="R285"/>
  <c r="Q285"/>
  <c r="V284"/>
  <c r="R284"/>
  <c r="Q284"/>
  <c r="V283"/>
  <c r="R283"/>
  <c r="Q283"/>
  <c r="V282"/>
  <c r="R282"/>
  <c r="Q282"/>
  <c r="V281"/>
  <c r="R281"/>
  <c r="Q281"/>
  <c r="V280"/>
  <c r="R280"/>
  <c r="Q280"/>
  <c r="V279"/>
  <c r="R279"/>
  <c r="Q279"/>
  <c r="V278"/>
  <c r="R278"/>
  <c r="Q278"/>
  <c r="V277"/>
  <c r="R277"/>
  <c r="Q277"/>
  <c r="V276"/>
  <c r="R276"/>
  <c r="Q276"/>
  <c r="V275"/>
  <c r="R275"/>
  <c r="Q275"/>
  <c r="V274"/>
  <c r="R274"/>
  <c r="Q274"/>
  <c r="V273"/>
  <c r="R273"/>
  <c r="Q273"/>
  <c r="V272"/>
  <c r="R272"/>
  <c r="Q272"/>
  <c r="V271"/>
  <c r="R271"/>
  <c r="Q271"/>
  <c r="V270"/>
  <c r="R270"/>
  <c r="Q270"/>
  <c r="V269"/>
  <c r="R269"/>
  <c r="Q269"/>
  <c r="V268"/>
  <c r="R268"/>
  <c r="Q268"/>
  <c r="V267"/>
  <c r="R267"/>
  <c r="Q267"/>
  <c r="V266"/>
  <c r="R266"/>
  <c r="Q266"/>
  <c r="V265"/>
  <c r="R265"/>
  <c r="Q265"/>
  <c r="V264"/>
  <c r="R264"/>
  <c r="Q264"/>
  <c r="V263"/>
  <c r="R263"/>
  <c r="Q263"/>
  <c r="V262"/>
  <c r="R262"/>
  <c r="Q262"/>
  <c r="V261"/>
  <c r="R261"/>
  <c r="Q261"/>
  <c r="V260"/>
  <c r="R260"/>
  <c r="Q260"/>
  <c r="V259"/>
  <c r="R259"/>
  <c r="Q259"/>
  <c r="V258"/>
  <c r="R258"/>
  <c r="Q258"/>
  <c r="V257"/>
  <c r="R257"/>
  <c r="Q257"/>
  <c r="V256"/>
  <c r="R256"/>
  <c r="Q256"/>
  <c r="V255"/>
  <c r="R255"/>
  <c r="Q255"/>
  <c r="V254"/>
  <c r="R254"/>
  <c r="Q254"/>
  <c r="V253"/>
  <c r="R253"/>
  <c r="Q253"/>
  <c r="V252"/>
  <c r="R252"/>
  <c r="Q252"/>
  <c r="V251"/>
  <c r="R251"/>
  <c r="Q251"/>
  <c r="V250"/>
  <c r="R250"/>
  <c r="Q250"/>
  <c r="V249"/>
  <c r="R249"/>
  <c r="Q249"/>
  <c r="V248"/>
  <c r="R248"/>
  <c r="Q248"/>
  <c r="V247"/>
  <c r="R247"/>
  <c r="Q247"/>
  <c r="V246"/>
  <c r="R246"/>
  <c r="Q246"/>
  <c r="V245"/>
  <c r="R245"/>
  <c r="Q245"/>
  <c r="V244"/>
  <c r="R244"/>
  <c r="Q244"/>
  <c r="V243"/>
  <c r="R243"/>
  <c r="Q243"/>
  <c r="V242"/>
  <c r="R242"/>
  <c r="Q242"/>
  <c r="V241"/>
  <c r="R241"/>
  <c r="Q241"/>
  <c r="V240"/>
  <c r="R240"/>
  <c r="Q240"/>
  <c r="V239"/>
  <c r="R239"/>
  <c r="Q239"/>
  <c r="V238"/>
  <c r="R238"/>
  <c r="Q238"/>
  <c r="V237"/>
  <c r="R237"/>
  <c r="Q237"/>
  <c r="V236"/>
  <c r="R236"/>
  <c r="Q236"/>
  <c r="V235"/>
  <c r="R235"/>
  <c r="Q235"/>
  <c r="V234"/>
  <c r="R234"/>
  <c r="Q234"/>
  <c r="V233"/>
  <c r="R233"/>
  <c r="Q233"/>
  <c r="V232"/>
  <c r="R232"/>
  <c r="Q232"/>
  <c r="V231"/>
  <c r="R231"/>
  <c r="Q231"/>
  <c r="V230"/>
  <c r="R230"/>
  <c r="Q230"/>
  <c r="V229"/>
  <c r="R229"/>
  <c r="Q229"/>
  <c r="V228"/>
  <c r="R228"/>
  <c r="Q228"/>
  <c r="V227"/>
  <c r="R227"/>
  <c r="Q227"/>
  <c r="V226"/>
  <c r="R226"/>
  <c r="Q226"/>
  <c r="V225"/>
  <c r="R225"/>
  <c r="Q225"/>
  <c r="V224"/>
  <c r="R224"/>
  <c r="Q224"/>
  <c r="V223"/>
  <c r="R223"/>
  <c r="Q223"/>
  <c r="V222"/>
  <c r="R222"/>
  <c r="Q222"/>
  <c r="V221"/>
  <c r="R221"/>
  <c r="Q221"/>
  <c r="V220"/>
  <c r="R220"/>
  <c r="Q220"/>
  <c r="V219"/>
  <c r="R219"/>
  <c r="Q219"/>
  <c r="V218"/>
  <c r="R218"/>
  <c r="Q218"/>
  <c r="V217"/>
  <c r="R217"/>
  <c r="Q217"/>
  <c r="V216"/>
  <c r="R216"/>
  <c r="Q216"/>
  <c r="V215"/>
  <c r="R215"/>
  <c r="Q215"/>
  <c r="V214"/>
  <c r="R214"/>
  <c r="Q214"/>
  <c r="V213"/>
  <c r="R213"/>
  <c r="Q213"/>
  <c r="V212"/>
  <c r="R212"/>
  <c r="Q212"/>
  <c r="V211"/>
  <c r="R211"/>
  <c r="Q211"/>
  <c r="V210"/>
  <c r="R210"/>
  <c r="Q210"/>
  <c r="V209"/>
  <c r="R209"/>
  <c r="Q209"/>
  <c r="V208"/>
  <c r="R208"/>
  <c r="Q208"/>
  <c r="V207"/>
  <c r="R207"/>
  <c r="Q207"/>
  <c r="V206"/>
  <c r="R206"/>
  <c r="Q206"/>
  <c r="V205"/>
  <c r="R205"/>
  <c r="Q205"/>
  <c r="V204"/>
  <c r="R204"/>
  <c r="Q204"/>
  <c r="V203"/>
  <c r="R203"/>
  <c r="Q203"/>
  <c r="V202"/>
  <c r="R202"/>
  <c r="Q202"/>
  <c r="V201"/>
  <c r="R201"/>
  <c r="Q201"/>
  <c r="V200"/>
  <c r="R200"/>
  <c r="Q200"/>
  <c r="V199"/>
  <c r="R199"/>
  <c r="Q199"/>
  <c r="V198"/>
  <c r="R198"/>
  <c r="Q198"/>
  <c r="V197"/>
  <c r="R197"/>
  <c r="Q197"/>
  <c r="V196"/>
  <c r="R196"/>
  <c r="Q196"/>
  <c r="V195"/>
  <c r="R195"/>
  <c r="Q195"/>
  <c r="V194"/>
  <c r="R194"/>
  <c r="Q194"/>
  <c r="V193"/>
  <c r="R193"/>
  <c r="Q193"/>
  <c r="V192"/>
  <c r="R192"/>
  <c r="Q192"/>
  <c r="V191"/>
  <c r="R191"/>
  <c r="Q191"/>
  <c r="V190"/>
  <c r="R190"/>
  <c r="Q190"/>
  <c r="V189"/>
  <c r="R189"/>
  <c r="Q189"/>
  <c r="V188"/>
  <c r="R188"/>
  <c r="Q188"/>
  <c r="V187"/>
  <c r="R187"/>
  <c r="Q187"/>
  <c r="V186"/>
  <c r="R186"/>
  <c r="Q186"/>
  <c r="V185"/>
  <c r="R185"/>
  <c r="Q185"/>
  <c r="V184"/>
  <c r="R184"/>
  <c r="Q184"/>
  <c r="V183"/>
  <c r="R183"/>
  <c r="Q183"/>
  <c r="V182"/>
  <c r="R182"/>
  <c r="Q182"/>
  <c r="V181"/>
  <c r="R181"/>
  <c r="Q181"/>
  <c r="V180"/>
  <c r="R180"/>
  <c r="Q180"/>
  <c r="V179"/>
  <c r="R179"/>
  <c r="Q179"/>
  <c r="V178"/>
  <c r="R178"/>
  <c r="Q178"/>
  <c r="V177"/>
  <c r="R177"/>
  <c r="Q177"/>
  <c r="V176"/>
  <c r="R176"/>
  <c r="Q176"/>
  <c r="V175"/>
  <c r="R175"/>
  <c r="Q175"/>
  <c r="V174"/>
  <c r="R174"/>
  <c r="Q174"/>
  <c r="V173"/>
  <c r="R173"/>
  <c r="Q173"/>
  <c r="V172"/>
  <c r="R172"/>
  <c r="Q172"/>
  <c r="V171"/>
  <c r="R171"/>
  <c r="Q171"/>
  <c r="V170"/>
  <c r="R170"/>
  <c r="Q170"/>
  <c r="V169"/>
  <c r="R169"/>
  <c r="Q169"/>
  <c r="V168"/>
  <c r="R168"/>
  <c r="Q168"/>
  <c r="V167"/>
  <c r="R167"/>
  <c r="Q167"/>
  <c r="V166"/>
  <c r="R166"/>
  <c r="Q166"/>
  <c r="V165"/>
  <c r="R165"/>
  <c r="Q165"/>
  <c r="V164"/>
  <c r="R164"/>
  <c r="Q164"/>
  <c r="V163"/>
  <c r="R163"/>
  <c r="Q163"/>
  <c r="V162"/>
  <c r="R162"/>
  <c r="Q162"/>
  <c r="V161"/>
  <c r="R161"/>
  <c r="Q161"/>
  <c r="V160"/>
  <c r="R160"/>
  <c r="Q160"/>
  <c r="V159"/>
  <c r="R159"/>
  <c r="Q159"/>
  <c r="V158"/>
  <c r="R158"/>
  <c r="Q158"/>
  <c r="V157"/>
  <c r="R157"/>
  <c r="Q157"/>
  <c r="V156"/>
  <c r="R156"/>
  <c r="Q156"/>
  <c r="V155"/>
  <c r="R155"/>
  <c r="Q155"/>
  <c r="V154"/>
  <c r="R154"/>
  <c r="Q154"/>
  <c r="V153"/>
  <c r="R153"/>
  <c r="Q153"/>
  <c r="V152"/>
  <c r="R152"/>
  <c r="Q152"/>
  <c r="V151"/>
  <c r="R151"/>
  <c r="Q151"/>
  <c r="V150"/>
  <c r="R150"/>
  <c r="Q150"/>
  <c r="V149"/>
  <c r="R149"/>
  <c r="Q149"/>
  <c r="V148"/>
  <c r="R148"/>
  <c r="Q148"/>
  <c r="V147"/>
  <c r="R147"/>
  <c r="Q147"/>
  <c r="V146"/>
  <c r="R146"/>
  <c r="Q146"/>
  <c r="V145"/>
  <c r="R145"/>
  <c r="Q145"/>
  <c r="V144"/>
  <c r="R144"/>
  <c r="Q144"/>
  <c r="V143"/>
  <c r="R143"/>
  <c r="Q143"/>
  <c r="V142"/>
  <c r="R142"/>
  <c r="Q142"/>
  <c r="V141"/>
  <c r="R141"/>
  <c r="Q141"/>
  <c r="V140"/>
  <c r="R140"/>
  <c r="Q140"/>
  <c r="V139"/>
  <c r="R139"/>
  <c r="Q139"/>
  <c r="V138"/>
  <c r="R138"/>
  <c r="Q138"/>
  <c r="V137"/>
  <c r="R137"/>
  <c r="Q137"/>
  <c r="V136"/>
  <c r="R136"/>
  <c r="Q136"/>
  <c r="V135"/>
  <c r="R135"/>
  <c r="Q135"/>
  <c r="V134"/>
  <c r="R134"/>
  <c r="Q134"/>
  <c r="V133"/>
  <c r="R133"/>
  <c r="Q133"/>
  <c r="V132"/>
  <c r="R132"/>
  <c r="Q132"/>
  <c r="V131"/>
  <c r="R131"/>
  <c r="Q131"/>
  <c r="V130"/>
  <c r="R130"/>
  <c r="Q130"/>
  <c r="V129"/>
  <c r="R129"/>
  <c r="Q129"/>
  <c r="V128"/>
  <c r="R128"/>
  <c r="Q128"/>
  <c r="V127"/>
  <c r="R127"/>
  <c r="Q127"/>
  <c r="V126"/>
  <c r="R126"/>
  <c r="Q126"/>
  <c r="V125"/>
  <c r="R125"/>
  <c r="Q125"/>
  <c r="V124"/>
  <c r="R124"/>
  <c r="Q124"/>
  <c r="V123"/>
  <c r="R123"/>
  <c r="Q123"/>
  <c r="V122"/>
  <c r="R122"/>
  <c r="Q122"/>
  <c r="V121"/>
  <c r="R121"/>
  <c r="Q121"/>
  <c r="V120"/>
  <c r="R120"/>
  <c r="Q120"/>
  <c r="V119"/>
  <c r="R119"/>
  <c r="Q119"/>
  <c r="V118"/>
  <c r="R118"/>
  <c r="Q118"/>
  <c r="V117"/>
  <c r="R117"/>
  <c r="Q117"/>
  <c r="V116"/>
  <c r="R116"/>
  <c r="Q116"/>
  <c r="V115"/>
  <c r="R115"/>
  <c r="Q115"/>
  <c r="V114"/>
  <c r="R114"/>
  <c r="Q114"/>
  <c r="V113"/>
  <c r="R113"/>
  <c r="Q113"/>
  <c r="V112"/>
  <c r="R112"/>
  <c r="Q112"/>
  <c r="V111"/>
  <c r="R111"/>
  <c r="Q111"/>
  <c r="V110"/>
  <c r="R110"/>
  <c r="Q110"/>
  <c r="V109"/>
  <c r="R109"/>
  <c r="Q109"/>
  <c r="V108"/>
  <c r="R108"/>
  <c r="Q108"/>
  <c r="V107"/>
  <c r="R107"/>
  <c r="Q107"/>
  <c r="V106"/>
  <c r="R106"/>
  <c r="Q106"/>
  <c r="V105"/>
  <c r="R105"/>
  <c r="Q105"/>
  <c r="V104"/>
  <c r="R104"/>
  <c r="Q104"/>
  <c r="V103"/>
  <c r="R103"/>
  <c r="Q103"/>
  <c r="V102"/>
  <c r="R102"/>
  <c r="Q102"/>
  <c r="V101"/>
  <c r="R101"/>
  <c r="Q101"/>
  <c r="V100"/>
  <c r="R100"/>
  <c r="Q100"/>
  <c r="V99"/>
  <c r="R99"/>
  <c r="Q99"/>
  <c r="V98"/>
  <c r="R98"/>
  <c r="Q98"/>
  <c r="V97"/>
  <c r="R97"/>
  <c r="Q97"/>
  <c r="V96"/>
  <c r="R96"/>
  <c r="Q96"/>
  <c r="V95"/>
  <c r="R95"/>
  <c r="Q95"/>
  <c r="V94"/>
  <c r="R94"/>
  <c r="Q94"/>
  <c r="V93"/>
  <c r="R93"/>
  <c r="Q93"/>
  <c r="V92"/>
  <c r="R92"/>
  <c r="Q92"/>
  <c r="V91"/>
  <c r="R91"/>
  <c r="Q91"/>
  <c r="V90"/>
  <c r="R90"/>
  <c r="Q90"/>
  <c r="V89"/>
  <c r="R89"/>
  <c r="Q89"/>
  <c r="V88"/>
  <c r="R88"/>
  <c r="Q88"/>
  <c r="V87"/>
  <c r="R87"/>
  <c r="Q87"/>
  <c r="V86"/>
  <c r="R86"/>
  <c r="Q86"/>
  <c r="V85"/>
  <c r="R85"/>
  <c r="Q85"/>
  <c r="V84"/>
  <c r="R84"/>
  <c r="Q84"/>
  <c r="V83"/>
  <c r="R83"/>
  <c r="Q83"/>
  <c r="V82"/>
  <c r="R82"/>
  <c r="Q82"/>
  <c r="V81"/>
  <c r="R81"/>
  <c r="Q81"/>
  <c r="V80"/>
  <c r="R80"/>
  <c r="Q80"/>
  <c r="V79"/>
  <c r="R79"/>
  <c r="Q79"/>
  <c r="V78"/>
  <c r="R78"/>
  <c r="Q78"/>
  <c r="V77"/>
  <c r="R77"/>
  <c r="Q77"/>
  <c r="V76"/>
  <c r="R76"/>
  <c r="Q76"/>
  <c r="V75"/>
  <c r="R75"/>
  <c r="Q75"/>
  <c r="V74"/>
  <c r="R74"/>
  <c r="Q74"/>
  <c r="V73"/>
  <c r="R73"/>
  <c r="Q73"/>
  <c r="V72"/>
  <c r="R72"/>
  <c r="Q72"/>
  <c r="V71"/>
  <c r="R71"/>
  <c r="Q71"/>
  <c r="V70"/>
  <c r="R70"/>
  <c r="Q70"/>
  <c r="V69"/>
  <c r="R69"/>
  <c r="Q69"/>
  <c r="V68"/>
  <c r="R68"/>
  <c r="Q68"/>
  <c r="V67"/>
  <c r="R67"/>
  <c r="Q67"/>
  <c r="V66"/>
  <c r="R66"/>
  <c r="Q66"/>
  <c r="V65"/>
  <c r="R65"/>
  <c r="Q65"/>
  <c r="V64"/>
  <c r="R64"/>
  <c r="Q64"/>
  <c r="V63"/>
  <c r="R63"/>
  <c r="Q63"/>
  <c r="V62"/>
  <c r="R62"/>
  <c r="Q62"/>
  <c r="V61"/>
  <c r="R61"/>
  <c r="Q61"/>
  <c r="V60"/>
  <c r="R60"/>
  <c r="Q60"/>
  <c r="V59"/>
  <c r="R59"/>
  <c r="Q59"/>
  <c r="V58"/>
  <c r="R58"/>
  <c r="Q58"/>
  <c r="V57"/>
  <c r="R57"/>
  <c r="Q57"/>
  <c r="V56"/>
  <c r="R56"/>
  <c r="Q56"/>
  <c r="V55"/>
  <c r="R55"/>
  <c r="Q55"/>
  <c r="V54"/>
  <c r="R54"/>
  <c r="Q54"/>
  <c r="V53"/>
  <c r="R53"/>
  <c r="Q53"/>
  <c r="V52"/>
  <c r="R52"/>
  <c r="Q52"/>
  <c r="V51"/>
  <c r="R51"/>
  <c r="Q51"/>
  <c r="V50"/>
  <c r="R50"/>
  <c r="Q50"/>
  <c r="V49"/>
  <c r="R49"/>
  <c r="Q49"/>
  <c r="V48"/>
  <c r="R48"/>
  <c r="Q48"/>
  <c r="V47"/>
  <c r="R47"/>
  <c r="Q47"/>
  <c r="V46"/>
  <c r="R46"/>
  <c r="Q46"/>
  <c r="V45"/>
  <c r="R45"/>
  <c r="Q45"/>
  <c r="V44"/>
  <c r="R44"/>
  <c r="Q44"/>
  <c r="V43"/>
  <c r="R43"/>
  <c r="Q43"/>
  <c r="V42"/>
  <c r="R42"/>
  <c r="Q42"/>
  <c r="V41"/>
  <c r="R41"/>
  <c r="Q41"/>
  <c r="V40"/>
  <c r="R40"/>
  <c r="Q40"/>
  <c r="V39"/>
  <c r="R39"/>
  <c r="Q39"/>
  <c r="V38"/>
  <c r="R38"/>
  <c r="Q38"/>
  <c r="V37"/>
  <c r="R37"/>
  <c r="Q37"/>
  <c r="V36"/>
  <c r="R36"/>
  <c r="Q36"/>
  <c r="V35"/>
  <c r="R35"/>
  <c r="Q35"/>
  <c r="V34"/>
  <c r="R34"/>
  <c r="Q34"/>
  <c r="V33"/>
  <c r="R33"/>
  <c r="Q33"/>
  <c r="V32"/>
  <c r="R32"/>
  <c r="Q32"/>
  <c r="V31"/>
  <c r="R31"/>
  <c r="Q31"/>
  <c r="V30"/>
  <c r="R30"/>
  <c r="Q30"/>
  <c r="V29"/>
  <c r="R29"/>
  <c r="Q29"/>
  <c r="V28"/>
  <c r="R28"/>
  <c r="Q28"/>
  <c r="V27"/>
  <c r="R27"/>
  <c r="Q27"/>
  <c r="V26"/>
  <c r="R26"/>
  <c r="Q26"/>
  <c r="V25"/>
  <c r="R25"/>
  <c r="Q25"/>
  <c r="V24"/>
  <c r="R24"/>
  <c r="Q24"/>
  <c r="V23"/>
  <c r="R23"/>
  <c r="Q23"/>
  <c r="V22"/>
  <c r="R22"/>
  <c r="Q22"/>
  <c r="V21"/>
  <c r="R21"/>
  <c r="Q21"/>
  <c r="V20"/>
  <c r="R20"/>
  <c r="Q20"/>
  <c r="V19"/>
  <c r="R19"/>
  <c r="Q19"/>
  <c r="V18"/>
  <c r="R18"/>
  <c r="Q18"/>
  <c r="V17"/>
  <c r="R17"/>
  <c r="Q17"/>
  <c r="V16"/>
  <c r="R16"/>
  <c r="Q16"/>
  <c r="V15"/>
  <c r="R15"/>
  <c r="Q15"/>
  <c r="V14"/>
  <c r="R14"/>
  <c r="Q14"/>
  <c r="V13"/>
  <c r="T13" s="1"/>
  <c r="R13"/>
  <c r="Q13"/>
  <c r="W13" s="1"/>
  <c r="B9"/>
  <c r="V362" i="3"/>
  <c r="R362"/>
  <c r="Q362"/>
  <c r="V361"/>
  <c r="R361"/>
  <c r="Q361"/>
  <c r="V360"/>
  <c r="R360"/>
  <c r="Q360"/>
  <c r="V359"/>
  <c r="R359"/>
  <c r="Q359"/>
  <c r="V358"/>
  <c r="R358"/>
  <c r="Q358"/>
  <c r="V357"/>
  <c r="R357"/>
  <c r="Q357"/>
  <c r="V356"/>
  <c r="R356"/>
  <c r="Q356"/>
  <c r="V355"/>
  <c r="R355"/>
  <c r="Q355"/>
  <c r="V354"/>
  <c r="R354"/>
  <c r="Q354"/>
  <c r="V353"/>
  <c r="R353"/>
  <c r="Q353"/>
  <c r="V352"/>
  <c r="R352"/>
  <c r="Q352"/>
  <c r="V351"/>
  <c r="R351"/>
  <c r="Q351"/>
  <c r="V350"/>
  <c r="R350"/>
  <c r="Q350"/>
  <c r="V349"/>
  <c r="R349"/>
  <c r="Q349"/>
  <c r="V348"/>
  <c r="R348"/>
  <c r="Q348"/>
  <c r="V347"/>
  <c r="R347"/>
  <c r="Q347"/>
  <c r="V346"/>
  <c r="R346"/>
  <c r="Q346"/>
  <c r="V345"/>
  <c r="R345"/>
  <c r="Q345"/>
  <c r="V344"/>
  <c r="R344"/>
  <c r="Q344"/>
  <c r="V343"/>
  <c r="R343"/>
  <c r="Q343"/>
  <c r="V342"/>
  <c r="R342"/>
  <c r="Q342"/>
  <c r="V341"/>
  <c r="R341"/>
  <c r="Q341"/>
  <c r="V340"/>
  <c r="R340"/>
  <c r="Q340"/>
  <c r="V339"/>
  <c r="R339"/>
  <c r="Q339"/>
  <c r="V338"/>
  <c r="R338"/>
  <c r="Q338"/>
  <c r="V337"/>
  <c r="R337"/>
  <c r="Q337"/>
  <c r="V336"/>
  <c r="R336"/>
  <c r="Q336"/>
  <c r="V335"/>
  <c r="R335"/>
  <c r="Q335"/>
  <c r="V334"/>
  <c r="R334"/>
  <c r="Q334"/>
  <c r="V333"/>
  <c r="R333"/>
  <c r="Q333"/>
  <c r="V332"/>
  <c r="R332"/>
  <c r="Q332"/>
  <c r="V331"/>
  <c r="R331"/>
  <c r="Q331"/>
  <c r="V330"/>
  <c r="R330"/>
  <c r="Q330"/>
  <c r="V329"/>
  <c r="R329"/>
  <c r="Q329"/>
  <c r="V328"/>
  <c r="R328"/>
  <c r="Q328"/>
  <c r="V327"/>
  <c r="R327"/>
  <c r="Q327"/>
  <c r="V326"/>
  <c r="R326"/>
  <c r="Q326"/>
  <c r="V325"/>
  <c r="R325"/>
  <c r="Q325"/>
  <c r="V324"/>
  <c r="R324"/>
  <c r="Q324"/>
  <c r="V323"/>
  <c r="R323"/>
  <c r="Q323"/>
  <c r="V322"/>
  <c r="R322"/>
  <c r="Q322"/>
  <c r="V321"/>
  <c r="R321"/>
  <c r="Q321"/>
  <c r="V320"/>
  <c r="R320"/>
  <c r="Q320"/>
  <c r="V319"/>
  <c r="R319"/>
  <c r="Q319"/>
  <c r="V318"/>
  <c r="R318"/>
  <c r="Q318"/>
  <c r="V317"/>
  <c r="R317"/>
  <c r="Q317"/>
  <c r="V316"/>
  <c r="R316"/>
  <c r="Q316"/>
  <c r="V315"/>
  <c r="R315"/>
  <c r="Q315"/>
  <c r="V314"/>
  <c r="R314"/>
  <c r="Q314"/>
  <c r="V313"/>
  <c r="R313"/>
  <c r="Q313"/>
  <c r="V312"/>
  <c r="R312"/>
  <c r="Q312"/>
  <c r="V311"/>
  <c r="R311"/>
  <c r="Q311"/>
  <c r="V310"/>
  <c r="R310"/>
  <c r="Q310"/>
  <c r="V309"/>
  <c r="R309"/>
  <c r="Q309"/>
  <c r="V308"/>
  <c r="R308"/>
  <c r="Q308"/>
  <c r="V307"/>
  <c r="R307"/>
  <c r="Q307"/>
  <c r="V306"/>
  <c r="R306"/>
  <c r="Q306"/>
  <c r="V305"/>
  <c r="R305"/>
  <c r="Q305"/>
  <c r="V304"/>
  <c r="R304"/>
  <c r="Q304"/>
  <c r="V303"/>
  <c r="R303"/>
  <c r="Q303"/>
  <c r="V302"/>
  <c r="R302"/>
  <c r="Q302"/>
  <c r="V301"/>
  <c r="R301"/>
  <c r="Q301"/>
  <c r="V300"/>
  <c r="R300"/>
  <c r="Q300"/>
  <c r="V299"/>
  <c r="R299"/>
  <c r="Q299"/>
  <c r="V298"/>
  <c r="R298"/>
  <c r="Q298"/>
  <c r="V297"/>
  <c r="R297"/>
  <c r="Q297"/>
  <c r="V296"/>
  <c r="R296"/>
  <c r="Q296"/>
  <c r="V295"/>
  <c r="R295"/>
  <c r="Q295"/>
  <c r="V294"/>
  <c r="R294"/>
  <c r="Q294"/>
  <c r="V293"/>
  <c r="R293"/>
  <c r="Q293"/>
  <c r="V292"/>
  <c r="R292"/>
  <c r="Q292"/>
  <c r="V291"/>
  <c r="R291"/>
  <c r="Q291"/>
  <c r="V290"/>
  <c r="R290"/>
  <c r="Q290"/>
  <c r="V289"/>
  <c r="R289"/>
  <c r="Q289"/>
  <c r="V288"/>
  <c r="R288"/>
  <c r="Q288"/>
  <c r="V287"/>
  <c r="R287"/>
  <c r="Q287"/>
  <c r="V286"/>
  <c r="R286"/>
  <c r="Q286"/>
  <c r="V285"/>
  <c r="R285"/>
  <c r="Q285"/>
  <c r="V284"/>
  <c r="R284"/>
  <c r="Q284"/>
  <c r="V283"/>
  <c r="R283"/>
  <c r="Q283"/>
  <c r="V282"/>
  <c r="R282"/>
  <c r="Q282"/>
  <c r="V281"/>
  <c r="R281"/>
  <c r="Q281"/>
  <c r="V280"/>
  <c r="R280"/>
  <c r="Q280"/>
  <c r="V279"/>
  <c r="R279"/>
  <c r="Q279"/>
  <c r="V278"/>
  <c r="R278"/>
  <c r="Q278"/>
  <c r="V277"/>
  <c r="R277"/>
  <c r="Q277"/>
  <c r="V276"/>
  <c r="R276"/>
  <c r="Q276"/>
  <c r="V275"/>
  <c r="R275"/>
  <c r="Q275"/>
  <c r="V274"/>
  <c r="R274"/>
  <c r="Q274"/>
  <c r="V273"/>
  <c r="R273"/>
  <c r="Q273"/>
  <c r="V272"/>
  <c r="R272"/>
  <c r="Q272"/>
  <c r="V271"/>
  <c r="R271"/>
  <c r="Q271"/>
  <c r="V270"/>
  <c r="R270"/>
  <c r="Q270"/>
  <c r="V269"/>
  <c r="R269"/>
  <c r="Q269"/>
  <c r="V268"/>
  <c r="R268"/>
  <c r="Q268"/>
  <c r="V267"/>
  <c r="R267"/>
  <c r="Q267"/>
  <c r="V266"/>
  <c r="R266"/>
  <c r="Q266"/>
  <c r="V265"/>
  <c r="R265"/>
  <c r="Q265"/>
  <c r="V264"/>
  <c r="R264"/>
  <c r="Q264"/>
  <c r="V263"/>
  <c r="R263"/>
  <c r="Q263"/>
  <c r="V262"/>
  <c r="R262"/>
  <c r="Q262"/>
  <c r="V261"/>
  <c r="R261"/>
  <c r="Q261"/>
  <c r="V260"/>
  <c r="R260"/>
  <c r="Q260"/>
  <c r="V259"/>
  <c r="R259"/>
  <c r="Q259"/>
  <c r="V258"/>
  <c r="R258"/>
  <c r="Q258"/>
  <c r="V257"/>
  <c r="R257"/>
  <c r="Q257"/>
  <c r="V256"/>
  <c r="R256"/>
  <c r="Q256"/>
  <c r="V255"/>
  <c r="R255"/>
  <c r="Q255"/>
  <c r="V254"/>
  <c r="R254"/>
  <c r="Q254"/>
  <c r="V253"/>
  <c r="R253"/>
  <c r="Q253"/>
  <c r="V252"/>
  <c r="R252"/>
  <c r="Q252"/>
  <c r="V251"/>
  <c r="R251"/>
  <c r="Q251"/>
  <c r="V250"/>
  <c r="R250"/>
  <c r="Q250"/>
  <c r="V249"/>
  <c r="R249"/>
  <c r="Q249"/>
  <c r="V248"/>
  <c r="R248"/>
  <c r="Q248"/>
  <c r="V247"/>
  <c r="R247"/>
  <c r="Q247"/>
  <c r="V246"/>
  <c r="R246"/>
  <c r="Q246"/>
  <c r="V245"/>
  <c r="R245"/>
  <c r="Q245"/>
  <c r="V244"/>
  <c r="R244"/>
  <c r="Q244"/>
  <c r="V243"/>
  <c r="R243"/>
  <c r="Q243"/>
  <c r="V242"/>
  <c r="R242"/>
  <c r="Q242"/>
  <c r="V241"/>
  <c r="R241"/>
  <c r="Q241"/>
  <c r="V240"/>
  <c r="R240"/>
  <c r="Q240"/>
  <c r="V239"/>
  <c r="R239"/>
  <c r="Q239"/>
  <c r="V238"/>
  <c r="R238"/>
  <c r="Q238"/>
  <c r="V237"/>
  <c r="R237"/>
  <c r="Q237"/>
  <c r="V236"/>
  <c r="R236"/>
  <c r="Q236"/>
  <c r="V235"/>
  <c r="R235"/>
  <c r="Q235"/>
  <c r="V234"/>
  <c r="R234"/>
  <c r="Q234"/>
  <c r="V233"/>
  <c r="R233"/>
  <c r="Q233"/>
  <c r="V232"/>
  <c r="R232"/>
  <c r="Q232"/>
  <c r="V231"/>
  <c r="R231"/>
  <c r="Q231"/>
  <c r="V230"/>
  <c r="R230"/>
  <c r="Q230"/>
  <c r="V229"/>
  <c r="R229"/>
  <c r="Q229"/>
  <c r="V228"/>
  <c r="R228"/>
  <c r="Q228"/>
  <c r="V227"/>
  <c r="R227"/>
  <c r="Q227"/>
  <c r="V226"/>
  <c r="R226"/>
  <c r="Q226"/>
  <c r="V225"/>
  <c r="R225"/>
  <c r="Q225"/>
  <c r="V224"/>
  <c r="R224"/>
  <c r="Q224"/>
  <c r="V223"/>
  <c r="R223"/>
  <c r="Q223"/>
  <c r="V222"/>
  <c r="R222"/>
  <c r="Q222"/>
  <c r="V221"/>
  <c r="R221"/>
  <c r="Q221"/>
  <c r="V220"/>
  <c r="R220"/>
  <c r="Q220"/>
  <c r="V219"/>
  <c r="R219"/>
  <c r="Q219"/>
  <c r="V218"/>
  <c r="R218"/>
  <c r="Q218"/>
  <c r="V217"/>
  <c r="R217"/>
  <c r="Q217"/>
  <c r="V216"/>
  <c r="R216"/>
  <c r="Q216"/>
  <c r="V215"/>
  <c r="R215"/>
  <c r="Q215"/>
  <c r="V214"/>
  <c r="R214"/>
  <c r="Q214"/>
  <c r="V213"/>
  <c r="R213"/>
  <c r="Q213"/>
  <c r="V212"/>
  <c r="R212"/>
  <c r="Q212"/>
  <c r="V211"/>
  <c r="R211"/>
  <c r="Q211"/>
  <c r="V210"/>
  <c r="R210"/>
  <c r="Q210"/>
  <c r="V209"/>
  <c r="R209"/>
  <c r="Q209"/>
  <c r="V208"/>
  <c r="R208"/>
  <c r="Q208"/>
  <c r="V207"/>
  <c r="R207"/>
  <c r="Q207"/>
  <c r="V206"/>
  <c r="R206"/>
  <c r="Q206"/>
  <c r="V205"/>
  <c r="R205"/>
  <c r="Q205"/>
  <c r="V204"/>
  <c r="R204"/>
  <c r="Q204"/>
  <c r="V203"/>
  <c r="R203"/>
  <c r="Q203"/>
  <c r="V202"/>
  <c r="R202"/>
  <c r="Q202"/>
  <c r="V201"/>
  <c r="R201"/>
  <c r="Q201"/>
  <c r="V200"/>
  <c r="R200"/>
  <c r="Q200"/>
  <c r="V199"/>
  <c r="R199"/>
  <c r="Q199"/>
  <c r="V198"/>
  <c r="R198"/>
  <c r="Q198"/>
  <c r="V197"/>
  <c r="R197"/>
  <c r="Q197"/>
  <c r="V196"/>
  <c r="R196"/>
  <c r="Q196"/>
  <c r="V195"/>
  <c r="R195"/>
  <c r="Q195"/>
  <c r="V194"/>
  <c r="R194"/>
  <c r="Q194"/>
  <c r="V193"/>
  <c r="R193"/>
  <c r="Q193"/>
  <c r="V192"/>
  <c r="R192"/>
  <c r="Q192"/>
  <c r="V191"/>
  <c r="R191"/>
  <c r="Q191"/>
  <c r="V190"/>
  <c r="R190"/>
  <c r="Q190"/>
  <c r="V189"/>
  <c r="R189"/>
  <c r="Q189"/>
  <c r="V188"/>
  <c r="R188"/>
  <c r="Q188"/>
  <c r="V187"/>
  <c r="R187"/>
  <c r="Q187"/>
  <c r="V186"/>
  <c r="R186"/>
  <c r="Q186"/>
  <c r="V185"/>
  <c r="R185"/>
  <c r="Q185"/>
  <c r="V184"/>
  <c r="R184"/>
  <c r="Q184"/>
  <c r="V183"/>
  <c r="R183"/>
  <c r="Q183"/>
  <c r="V182"/>
  <c r="R182"/>
  <c r="Q182"/>
  <c r="V181"/>
  <c r="R181"/>
  <c r="Q181"/>
  <c r="V180"/>
  <c r="R180"/>
  <c r="Q180"/>
  <c r="V179"/>
  <c r="R179"/>
  <c r="Q179"/>
  <c r="V178"/>
  <c r="R178"/>
  <c r="Q178"/>
  <c r="V177"/>
  <c r="R177"/>
  <c r="Q177"/>
  <c r="V176"/>
  <c r="R176"/>
  <c r="Q176"/>
  <c r="V175"/>
  <c r="R175"/>
  <c r="Q175"/>
  <c r="V174"/>
  <c r="R174"/>
  <c r="Q174"/>
  <c r="V173"/>
  <c r="R173"/>
  <c r="Q173"/>
  <c r="V172"/>
  <c r="R172"/>
  <c r="Q172"/>
  <c r="V171"/>
  <c r="R171"/>
  <c r="Q171"/>
  <c r="V170"/>
  <c r="R170"/>
  <c r="Q170"/>
  <c r="V169"/>
  <c r="R169"/>
  <c r="Q169"/>
  <c r="V168"/>
  <c r="R168"/>
  <c r="Q168"/>
  <c r="V167"/>
  <c r="R167"/>
  <c r="Q167"/>
  <c r="V166"/>
  <c r="R166"/>
  <c r="Q166"/>
  <c r="V165"/>
  <c r="R165"/>
  <c r="Q165"/>
  <c r="V164"/>
  <c r="R164"/>
  <c r="Q164"/>
  <c r="V163"/>
  <c r="R163"/>
  <c r="Q163"/>
  <c r="V162"/>
  <c r="R162"/>
  <c r="Q162"/>
  <c r="V161"/>
  <c r="R161"/>
  <c r="Q161"/>
  <c r="V160"/>
  <c r="R160"/>
  <c r="Q160"/>
  <c r="V159"/>
  <c r="R159"/>
  <c r="Q159"/>
  <c r="V158"/>
  <c r="R158"/>
  <c r="Q158"/>
  <c r="V157"/>
  <c r="R157"/>
  <c r="Q157"/>
  <c r="V156"/>
  <c r="R156"/>
  <c r="Q156"/>
  <c r="V155"/>
  <c r="R155"/>
  <c r="Q155"/>
  <c r="V154"/>
  <c r="R154"/>
  <c r="Q154"/>
  <c r="V153"/>
  <c r="R153"/>
  <c r="Q153"/>
  <c r="V152"/>
  <c r="R152"/>
  <c r="Q152"/>
  <c r="V151"/>
  <c r="R151"/>
  <c r="Q151"/>
  <c r="V150"/>
  <c r="R150"/>
  <c r="Q150"/>
  <c r="V149"/>
  <c r="R149"/>
  <c r="Q149"/>
  <c r="V148"/>
  <c r="R148"/>
  <c r="Q148"/>
  <c r="V147"/>
  <c r="R147"/>
  <c r="Q147"/>
  <c r="V146"/>
  <c r="R146"/>
  <c r="Q146"/>
  <c r="V145"/>
  <c r="R145"/>
  <c r="Q145"/>
  <c r="V144"/>
  <c r="R144"/>
  <c r="Q144"/>
  <c r="V143"/>
  <c r="R143"/>
  <c r="Q143"/>
  <c r="V142"/>
  <c r="R142"/>
  <c r="Q142"/>
  <c r="V141"/>
  <c r="R141"/>
  <c r="Q141"/>
  <c r="V140"/>
  <c r="R140"/>
  <c r="Q140"/>
  <c r="V139"/>
  <c r="R139"/>
  <c r="Q139"/>
  <c r="V138"/>
  <c r="R138"/>
  <c r="Q138"/>
  <c r="V137"/>
  <c r="R137"/>
  <c r="Q137"/>
  <c r="V136"/>
  <c r="R136"/>
  <c r="Q136"/>
  <c r="V135"/>
  <c r="R135"/>
  <c r="Q135"/>
  <c r="V134"/>
  <c r="R134"/>
  <c r="Q134"/>
  <c r="V133"/>
  <c r="R133"/>
  <c r="Q133"/>
  <c r="V132"/>
  <c r="R132"/>
  <c r="Q132"/>
  <c r="V131"/>
  <c r="R131"/>
  <c r="Q131"/>
  <c r="V130"/>
  <c r="R130"/>
  <c r="Q130"/>
  <c r="V129"/>
  <c r="R129"/>
  <c r="Q129"/>
  <c r="V128"/>
  <c r="R128"/>
  <c r="Q128"/>
  <c r="V127"/>
  <c r="R127"/>
  <c r="Q127"/>
  <c r="V126"/>
  <c r="R126"/>
  <c r="Q126"/>
  <c r="V125"/>
  <c r="R125"/>
  <c r="Q125"/>
  <c r="V124"/>
  <c r="R124"/>
  <c r="Q124"/>
  <c r="V123"/>
  <c r="R123"/>
  <c r="Q123"/>
  <c r="V122"/>
  <c r="R122"/>
  <c r="Q122"/>
  <c r="V121"/>
  <c r="R121"/>
  <c r="Q121"/>
  <c r="V120"/>
  <c r="R120"/>
  <c r="Q120"/>
  <c r="V119"/>
  <c r="R119"/>
  <c r="Q119"/>
  <c r="V118"/>
  <c r="R118"/>
  <c r="Q118"/>
  <c r="V117"/>
  <c r="R117"/>
  <c r="Q117"/>
  <c r="V116"/>
  <c r="R116"/>
  <c r="Q116"/>
  <c r="V115"/>
  <c r="R115"/>
  <c r="Q115"/>
  <c r="V114"/>
  <c r="R114"/>
  <c r="Q114"/>
  <c r="V113"/>
  <c r="R113"/>
  <c r="Q113"/>
  <c r="V112"/>
  <c r="R112"/>
  <c r="Q112"/>
  <c r="V111"/>
  <c r="R111"/>
  <c r="Q111"/>
  <c r="V110"/>
  <c r="R110"/>
  <c r="Q110"/>
  <c r="V109"/>
  <c r="R109"/>
  <c r="Q109"/>
  <c r="V108"/>
  <c r="R108"/>
  <c r="Q108"/>
  <c r="V107"/>
  <c r="R107"/>
  <c r="Q107"/>
  <c r="V106"/>
  <c r="R106"/>
  <c r="Q106"/>
  <c r="V105"/>
  <c r="R105"/>
  <c r="Q105"/>
  <c r="V104"/>
  <c r="R104"/>
  <c r="Q104"/>
  <c r="V103"/>
  <c r="R103"/>
  <c r="Q103"/>
  <c r="V102"/>
  <c r="R102"/>
  <c r="Q102"/>
  <c r="V101"/>
  <c r="R101"/>
  <c r="Q101"/>
  <c r="V100"/>
  <c r="R100"/>
  <c r="Q100"/>
  <c r="V99"/>
  <c r="R99"/>
  <c r="Q99"/>
  <c r="V98"/>
  <c r="R98"/>
  <c r="Q98"/>
  <c r="V97"/>
  <c r="R97"/>
  <c r="Q97"/>
  <c r="V96"/>
  <c r="R96"/>
  <c r="Q96"/>
  <c r="V95"/>
  <c r="R95"/>
  <c r="Q95"/>
  <c r="V94"/>
  <c r="R94"/>
  <c r="Q94"/>
  <c r="V93"/>
  <c r="R93"/>
  <c r="Q93"/>
  <c r="V92"/>
  <c r="R92"/>
  <c r="Q92"/>
  <c r="V91"/>
  <c r="R91"/>
  <c r="Q91"/>
  <c r="V90"/>
  <c r="R90"/>
  <c r="Q90"/>
  <c r="V89"/>
  <c r="R89"/>
  <c r="Q89"/>
  <c r="V88"/>
  <c r="R88"/>
  <c r="Q88"/>
  <c r="V87"/>
  <c r="R87"/>
  <c r="Q87"/>
  <c r="V86"/>
  <c r="R86"/>
  <c r="Q86"/>
  <c r="V85"/>
  <c r="R85"/>
  <c r="Q85"/>
  <c r="V84"/>
  <c r="R84"/>
  <c r="Q84"/>
  <c r="V83"/>
  <c r="R83"/>
  <c r="Q83"/>
  <c r="V82"/>
  <c r="R82"/>
  <c r="Q82"/>
  <c r="V81"/>
  <c r="R81"/>
  <c r="Q81"/>
  <c r="V80"/>
  <c r="R80"/>
  <c r="Q80"/>
  <c r="V79"/>
  <c r="R79"/>
  <c r="Q79"/>
  <c r="V78"/>
  <c r="R78"/>
  <c r="Q78"/>
  <c r="V77"/>
  <c r="R77"/>
  <c r="Q77"/>
  <c r="V76"/>
  <c r="R76"/>
  <c r="Q76"/>
  <c r="V75"/>
  <c r="R75"/>
  <c r="Q75"/>
  <c r="V74"/>
  <c r="R74"/>
  <c r="Q74"/>
  <c r="V73"/>
  <c r="R73"/>
  <c r="Q73"/>
  <c r="V72"/>
  <c r="R72"/>
  <c r="Q72"/>
  <c r="V71"/>
  <c r="R71"/>
  <c r="Q71"/>
  <c r="V70"/>
  <c r="R70"/>
  <c r="Q70"/>
  <c r="V69"/>
  <c r="R69"/>
  <c r="Q69"/>
  <c r="V68"/>
  <c r="R68"/>
  <c r="Q68"/>
  <c r="V67"/>
  <c r="R67"/>
  <c r="Q67"/>
  <c r="V66"/>
  <c r="R66"/>
  <c r="Q66"/>
  <c r="V65"/>
  <c r="R65"/>
  <c r="Q65"/>
  <c r="V64"/>
  <c r="R64"/>
  <c r="Q64"/>
  <c r="V63"/>
  <c r="R63"/>
  <c r="Q63"/>
  <c r="V62"/>
  <c r="R62"/>
  <c r="Q62"/>
  <c r="V61"/>
  <c r="R61"/>
  <c r="Q61"/>
  <c r="V60"/>
  <c r="R60"/>
  <c r="Q60"/>
  <c r="V59"/>
  <c r="R59"/>
  <c r="Q59"/>
  <c r="V58"/>
  <c r="R58"/>
  <c r="Q58"/>
  <c r="V57"/>
  <c r="R57"/>
  <c r="Q57"/>
  <c r="V56"/>
  <c r="R56"/>
  <c r="Q56"/>
  <c r="V55"/>
  <c r="R55"/>
  <c r="Q55"/>
  <c r="V54"/>
  <c r="R54"/>
  <c r="Q54"/>
  <c r="V53"/>
  <c r="R53"/>
  <c r="Q53"/>
  <c r="V52"/>
  <c r="R52"/>
  <c r="Q52"/>
  <c r="V51"/>
  <c r="R51"/>
  <c r="Q51"/>
  <c r="V50"/>
  <c r="R50"/>
  <c r="Q50"/>
  <c r="V49"/>
  <c r="R49"/>
  <c r="Q49"/>
  <c r="V48"/>
  <c r="R48"/>
  <c r="Q48"/>
  <c r="V47"/>
  <c r="R47"/>
  <c r="Q47"/>
  <c r="V46"/>
  <c r="R46"/>
  <c r="Q46"/>
  <c r="V45"/>
  <c r="R45"/>
  <c r="Q45"/>
  <c r="V44"/>
  <c r="R44"/>
  <c r="Q44"/>
  <c r="V43"/>
  <c r="R43"/>
  <c r="Q43"/>
  <c r="V42"/>
  <c r="R42"/>
  <c r="Q42"/>
  <c r="V41"/>
  <c r="R41"/>
  <c r="Q41"/>
  <c r="V40"/>
  <c r="R40"/>
  <c r="Q40"/>
  <c r="V39"/>
  <c r="R39"/>
  <c r="Q39"/>
  <c r="V38"/>
  <c r="R38"/>
  <c r="Q38"/>
  <c r="V37"/>
  <c r="R37"/>
  <c r="Q37"/>
  <c r="V36"/>
  <c r="R36"/>
  <c r="Q36"/>
  <c r="V35"/>
  <c r="R35"/>
  <c r="Q35"/>
  <c r="V34"/>
  <c r="R34"/>
  <c r="Q34"/>
  <c r="V33"/>
  <c r="R33"/>
  <c r="Q33"/>
  <c r="V32"/>
  <c r="R32"/>
  <c r="Q32"/>
  <c r="V31"/>
  <c r="R31"/>
  <c r="Q31"/>
  <c r="V30"/>
  <c r="R30"/>
  <c r="Q30"/>
  <c r="V29"/>
  <c r="R29"/>
  <c r="Q29"/>
  <c r="V28"/>
  <c r="R28"/>
  <c r="Q28"/>
  <c r="V27"/>
  <c r="R27"/>
  <c r="Q27"/>
  <c r="V26"/>
  <c r="R26"/>
  <c r="Q26"/>
  <c r="V25"/>
  <c r="R25"/>
  <c r="Q25"/>
  <c r="V24"/>
  <c r="R24"/>
  <c r="Q24"/>
  <c r="V23"/>
  <c r="R23"/>
  <c r="Q23"/>
  <c r="V22"/>
  <c r="R22"/>
  <c r="Q22"/>
  <c r="V21"/>
  <c r="R21"/>
  <c r="Q21"/>
  <c r="V20"/>
  <c r="R20"/>
  <c r="Q20"/>
  <c r="V19"/>
  <c r="R19"/>
  <c r="Q19"/>
  <c r="V18"/>
  <c r="R18"/>
  <c r="Q18"/>
  <c r="V17"/>
  <c r="R17"/>
  <c r="Q17"/>
  <c r="V16"/>
  <c r="R16"/>
  <c r="Q16"/>
  <c r="V15"/>
  <c r="R15"/>
  <c r="Q15"/>
  <c r="V14"/>
  <c r="R14"/>
  <c r="Q14"/>
  <c r="V13"/>
  <c r="T13" s="1"/>
  <c r="R13"/>
  <c r="Q13"/>
  <c r="W13" s="1"/>
  <c r="B9"/>
  <c r="V362" i="2"/>
  <c r="R362"/>
  <c r="Q362"/>
  <c r="V361"/>
  <c r="R361"/>
  <c r="Q361"/>
  <c r="V360"/>
  <c r="R360"/>
  <c r="Q360"/>
  <c r="V359"/>
  <c r="R359"/>
  <c r="Q359"/>
  <c r="V358"/>
  <c r="R358"/>
  <c r="Q358"/>
  <c r="V357"/>
  <c r="R357"/>
  <c r="Q357"/>
  <c r="V356"/>
  <c r="R356"/>
  <c r="Q356"/>
  <c r="V355"/>
  <c r="R355"/>
  <c r="Q355"/>
  <c r="V354"/>
  <c r="R354"/>
  <c r="Q354"/>
  <c r="V353"/>
  <c r="R353"/>
  <c r="Q353"/>
  <c r="V352"/>
  <c r="R352"/>
  <c r="Q352"/>
  <c r="V351"/>
  <c r="R351"/>
  <c r="Q351"/>
  <c r="V350"/>
  <c r="R350"/>
  <c r="Q350"/>
  <c r="V349"/>
  <c r="R349"/>
  <c r="Q349"/>
  <c r="V348"/>
  <c r="R348"/>
  <c r="Q348"/>
  <c r="V347"/>
  <c r="R347"/>
  <c r="Q347"/>
  <c r="V346"/>
  <c r="R346"/>
  <c r="Q346"/>
  <c r="V345"/>
  <c r="R345"/>
  <c r="Q345"/>
  <c r="V344"/>
  <c r="R344"/>
  <c r="Q344"/>
  <c r="V343"/>
  <c r="R343"/>
  <c r="Q343"/>
  <c r="V342"/>
  <c r="R342"/>
  <c r="Q342"/>
  <c r="V341"/>
  <c r="R341"/>
  <c r="Q341"/>
  <c r="V340"/>
  <c r="R340"/>
  <c r="Q340"/>
  <c r="V339"/>
  <c r="R339"/>
  <c r="Q339"/>
  <c r="V338"/>
  <c r="R338"/>
  <c r="Q338"/>
  <c r="V337"/>
  <c r="R337"/>
  <c r="Q337"/>
  <c r="V336"/>
  <c r="R336"/>
  <c r="Q336"/>
  <c r="V335"/>
  <c r="R335"/>
  <c r="Q335"/>
  <c r="V334"/>
  <c r="R334"/>
  <c r="Q334"/>
  <c r="V333"/>
  <c r="R333"/>
  <c r="Q333"/>
  <c r="V332"/>
  <c r="R332"/>
  <c r="Q332"/>
  <c r="V331"/>
  <c r="R331"/>
  <c r="Q331"/>
  <c r="V330"/>
  <c r="R330"/>
  <c r="Q330"/>
  <c r="V329"/>
  <c r="R329"/>
  <c r="Q329"/>
  <c r="V328"/>
  <c r="R328"/>
  <c r="Q328"/>
  <c r="V327"/>
  <c r="R327"/>
  <c r="Q327"/>
  <c r="V326"/>
  <c r="R326"/>
  <c r="Q326"/>
  <c r="V325"/>
  <c r="R325"/>
  <c r="Q325"/>
  <c r="V324"/>
  <c r="R324"/>
  <c r="Q324"/>
  <c r="V323"/>
  <c r="R323"/>
  <c r="Q323"/>
  <c r="V322"/>
  <c r="R322"/>
  <c r="Q322"/>
  <c r="V321"/>
  <c r="R321"/>
  <c r="Q321"/>
  <c r="V320"/>
  <c r="R320"/>
  <c r="Q320"/>
  <c r="V319"/>
  <c r="R319"/>
  <c r="Q319"/>
  <c r="V318"/>
  <c r="R318"/>
  <c r="Q318"/>
  <c r="V317"/>
  <c r="R317"/>
  <c r="Q317"/>
  <c r="V316"/>
  <c r="R316"/>
  <c r="Q316"/>
  <c r="V315"/>
  <c r="R315"/>
  <c r="Q315"/>
  <c r="V314"/>
  <c r="R314"/>
  <c r="Q314"/>
  <c r="V313"/>
  <c r="R313"/>
  <c r="Q313"/>
  <c r="V312"/>
  <c r="R312"/>
  <c r="Q312"/>
  <c r="V311"/>
  <c r="R311"/>
  <c r="Q311"/>
  <c r="V310"/>
  <c r="R310"/>
  <c r="Q310"/>
  <c r="V309"/>
  <c r="R309"/>
  <c r="Q309"/>
  <c r="V308"/>
  <c r="R308"/>
  <c r="Q308"/>
  <c r="V307"/>
  <c r="R307"/>
  <c r="Q307"/>
  <c r="V306"/>
  <c r="R306"/>
  <c r="Q306"/>
  <c r="V305"/>
  <c r="R305"/>
  <c r="Q305"/>
  <c r="V304"/>
  <c r="R304"/>
  <c r="Q304"/>
  <c r="V303"/>
  <c r="R303"/>
  <c r="Q303"/>
  <c r="V302"/>
  <c r="R302"/>
  <c r="Q302"/>
  <c r="V301"/>
  <c r="R301"/>
  <c r="Q301"/>
  <c r="V300"/>
  <c r="R300"/>
  <c r="Q300"/>
  <c r="V299"/>
  <c r="R299"/>
  <c r="Q299"/>
  <c r="V298"/>
  <c r="R298"/>
  <c r="Q298"/>
  <c r="V297"/>
  <c r="R297"/>
  <c r="Q297"/>
  <c r="V296"/>
  <c r="R296"/>
  <c r="Q296"/>
  <c r="V295"/>
  <c r="R295"/>
  <c r="Q295"/>
  <c r="V294"/>
  <c r="R294"/>
  <c r="Q294"/>
  <c r="V293"/>
  <c r="R293"/>
  <c r="Q293"/>
  <c r="V292"/>
  <c r="R292"/>
  <c r="Q292"/>
  <c r="V291"/>
  <c r="R291"/>
  <c r="Q291"/>
  <c r="V290"/>
  <c r="R290"/>
  <c r="Q290"/>
  <c r="V289"/>
  <c r="R289"/>
  <c r="Q289"/>
  <c r="V288"/>
  <c r="R288"/>
  <c r="Q288"/>
  <c r="V287"/>
  <c r="R287"/>
  <c r="Q287"/>
  <c r="V286"/>
  <c r="R286"/>
  <c r="Q286"/>
  <c r="V285"/>
  <c r="R285"/>
  <c r="Q285"/>
  <c r="V284"/>
  <c r="R284"/>
  <c r="Q284"/>
  <c r="V283"/>
  <c r="R283"/>
  <c r="Q283"/>
  <c r="V282"/>
  <c r="R282"/>
  <c r="Q282"/>
  <c r="V281"/>
  <c r="R281"/>
  <c r="Q281"/>
  <c r="V280"/>
  <c r="R280"/>
  <c r="Q280"/>
  <c r="V279"/>
  <c r="R279"/>
  <c r="Q279"/>
  <c r="V278"/>
  <c r="R278"/>
  <c r="Q278"/>
  <c r="V277"/>
  <c r="R277"/>
  <c r="Q277"/>
  <c r="V276"/>
  <c r="R276"/>
  <c r="Q276"/>
  <c r="V275"/>
  <c r="R275"/>
  <c r="Q275"/>
  <c r="V274"/>
  <c r="R274"/>
  <c r="Q274"/>
  <c r="V273"/>
  <c r="R273"/>
  <c r="Q273"/>
  <c r="V272"/>
  <c r="R272"/>
  <c r="Q272"/>
  <c r="V271"/>
  <c r="R271"/>
  <c r="Q271"/>
  <c r="V270"/>
  <c r="R270"/>
  <c r="Q270"/>
  <c r="V269"/>
  <c r="R269"/>
  <c r="Q269"/>
  <c r="V268"/>
  <c r="R268"/>
  <c r="Q268"/>
  <c r="V267"/>
  <c r="R267"/>
  <c r="Q267"/>
  <c r="V266"/>
  <c r="R266"/>
  <c r="Q266"/>
  <c r="V265"/>
  <c r="R265"/>
  <c r="Q265"/>
  <c r="V264"/>
  <c r="R264"/>
  <c r="Q264"/>
  <c r="V263"/>
  <c r="R263"/>
  <c r="Q263"/>
  <c r="V262"/>
  <c r="R262"/>
  <c r="Q262"/>
  <c r="V261"/>
  <c r="R261"/>
  <c r="Q261"/>
  <c r="V260"/>
  <c r="R260"/>
  <c r="Q260"/>
  <c r="V259"/>
  <c r="R259"/>
  <c r="Q259"/>
  <c r="V258"/>
  <c r="R258"/>
  <c r="Q258"/>
  <c r="V257"/>
  <c r="R257"/>
  <c r="Q257"/>
  <c r="V256"/>
  <c r="R256"/>
  <c r="Q256"/>
  <c r="V255"/>
  <c r="R255"/>
  <c r="Q255"/>
  <c r="V254"/>
  <c r="R254"/>
  <c r="Q254"/>
  <c r="V253"/>
  <c r="R253"/>
  <c r="Q253"/>
  <c r="V252"/>
  <c r="R252"/>
  <c r="Q252"/>
  <c r="V251"/>
  <c r="R251"/>
  <c r="Q251"/>
  <c r="V250"/>
  <c r="R250"/>
  <c r="Q250"/>
  <c r="V249"/>
  <c r="R249"/>
  <c r="Q249"/>
  <c r="V248"/>
  <c r="R248"/>
  <c r="Q248"/>
  <c r="V247"/>
  <c r="R247"/>
  <c r="Q247"/>
  <c r="V246"/>
  <c r="R246"/>
  <c r="Q246"/>
  <c r="V245"/>
  <c r="R245"/>
  <c r="Q245"/>
  <c r="V244"/>
  <c r="R244"/>
  <c r="Q244"/>
  <c r="V243"/>
  <c r="R243"/>
  <c r="Q243"/>
  <c r="V242"/>
  <c r="R242"/>
  <c r="Q242"/>
  <c r="V241"/>
  <c r="R241"/>
  <c r="Q241"/>
  <c r="V240"/>
  <c r="R240"/>
  <c r="Q240"/>
  <c r="V239"/>
  <c r="R239"/>
  <c r="Q239"/>
  <c r="V238"/>
  <c r="R238"/>
  <c r="Q238"/>
  <c r="V237"/>
  <c r="R237"/>
  <c r="Q237"/>
  <c r="V236"/>
  <c r="R236"/>
  <c r="Q236"/>
  <c r="V235"/>
  <c r="R235"/>
  <c r="Q235"/>
  <c r="V234"/>
  <c r="R234"/>
  <c r="Q234"/>
  <c r="V233"/>
  <c r="R233"/>
  <c r="Q233"/>
  <c r="V232"/>
  <c r="R232"/>
  <c r="Q232"/>
  <c r="V231"/>
  <c r="R231"/>
  <c r="Q231"/>
  <c r="V230"/>
  <c r="R230"/>
  <c r="Q230"/>
  <c r="V229"/>
  <c r="R229"/>
  <c r="Q229"/>
  <c r="V228"/>
  <c r="R228"/>
  <c r="Q228"/>
  <c r="V227"/>
  <c r="R227"/>
  <c r="Q227"/>
  <c r="V226"/>
  <c r="R226"/>
  <c r="Q226"/>
  <c r="V225"/>
  <c r="R225"/>
  <c r="Q225"/>
  <c r="V224"/>
  <c r="R224"/>
  <c r="Q224"/>
  <c r="V223"/>
  <c r="R223"/>
  <c r="Q223"/>
  <c r="V222"/>
  <c r="R222"/>
  <c r="Q222"/>
  <c r="V221"/>
  <c r="R221"/>
  <c r="Q221"/>
  <c r="V220"/>
  <c r="R220"/>
  <c r="Q220"/>
  <c r="V219"/>
  <c r="R219"/>
  <c r="Q219"/>
  <c r="V218"/>
  <c r="R218"/>
  <c r="Q218"/>
  <c r="V217"/>
  <c r="R217"/>
  <c r="Q217"/>
  <c r="V216"/>
  <c r="R216"/>
  <c r="Q216"/>
  <c r="V215"/>
  <c r="R215"/>
  <c r="Q215"/>
  <c r="V214"/>
  <c r="R214"/>
  <c r="Q214"/>
  <c r="V213"/>
  <c r="R213"/>
  <c r="Q213"/>
  <c r="V212"/>
  <c r="R212"/>
  <c r="Q212"/>
  <c r="V211"/>
  <c r="R211"/>
  <c r="Q211"/>
  <c r="V210"/>
  <c r="R210"/>
  <c r="Q210"/>
  <c r="V209"/>
  <c r="R209"/>
  <c r="Q209"/>
  <c r="V208"/>
  <c r="R208"/>
  <c r="Q208"/>
  <c r="V207"/>
  <c r="R207"/>
  <c r="Q207"/>
  <c r="V206"/>
  <c r="R206"/>
  <c r="Q206"/>
  <c r="V205"/>
  <c r="R205"/>
  <c r="Q205"/>
  <c r="V204"/>
  <c r="R204"/>
  <c r="Q204"/>
  <c r="V203"/>
  <c r="R203"/>
  <c r="Q203"/>
  <c r="V202"/>
  <c r="R202"/>
  <c r="Q202"/>
  <c r="V201"/>
  <c r="R201"/>
  <c r="Q201"/>
  <c r="V200"/>
  <c r="R200"/>
  <c r="Q200"/>
  <c r="V199"/>
  <c r="R199"/>
  <c r="Q199"/>
  <c r="V198"/>
  <c r="R198"/>
  <c r="Q198"/>
  <c r="V197"/>
  <c r="R197"/>
  <c r="Q197"/>
  <c r="V196"/>
  <c r="R196"/>
  <c r="Q196"/>
  <c r="V195"/>
  <c r="R195"/>
  <c r="Q195"/>
  <c r="V194"/>
  <c r="R194"/>
  <c r="Q194"/>
  <c r="V193"/>
  <c r="R193"/>
  <c r="Q193"/>
  <c r="V192"/>
  <c r="R192"/>
  <c r="Q192"/>
  <c r="V191"/>
  <c r="R191"/>
  <c r="Q191"/>
  <c r="V190"/>
  <c r="R190"/>
  <c r="Q190"/>
  <c r="V189"/>
  <c r="R189"/>
  <c r="Q189"/>
  <c r="V188"/>
  <c r="R188"/>
  <c r="Q188"/>
  <c r="V187"/>
  <c r="R187"/>
  <c r="Q187"/>
  <c r="V186"/>
  <c r="R186"/>
  <c r="Q186"/>
  <c r="V185"/>
  <c r="R185"/>
  <c r="Q185"/>
  <c r="V184"/>
  <c r="R184"/>
  <c r="Q184"/>
  <c r="V183"/>
  <c r="R183"/>
  <c r="Q183"/>
  <c r="V182"/>
  <c r="R182"/>
  <c r="Q182"/>
  <c r="V181"/>
  <c r="R181"/>
  <c r="Q181"/>
  <c r="V180"/>
  <c r="R180"/>
  <c r="Q180"/>
  <c r="V179"/>
  <c r="R179"/>
  <c r="Q179"/>
  <c r="V178"/>
  <c r="R178"/>
  <c r="Q178"/>
  <c r="V177"/>
  <c r="R177"/>
  <c r="Q177"/>
  <c r="V176"/>
  <c r="R176"/>
  <c r="Q176"/>
  <c r="V175"/>
  <c r="R175"/>
  <c r="Q175"/>
  <c r="V174"/>
  <c r="R174"/>
  <c r="Q174"/>
  <c r="V173"/>
  <c r="R173"/>
  <c r="Q173"/>
  <c r="V172"/>
  <c r="R172"/>
  <c r="Q172"/>
  <c r="V171"/>
  <c r="R171"/>
  <c r="Q171"/>
  <c r="V170"/>
  <c r="R170"/>
  <c r="Q170"/>
  <c r="V169"/>
  <c r="R169"/>
  <c r="Q169"/>
  <c r="V168"/>
  <c r="R168"/>
  <c r="Q168"/>
  <c r="V167"/>
  <c r="R167"/>
  <c r="Q167"/>
  <c r="V166"/>
  <c r="R166"/>
  <c r="Q166"/>
  <c r="V165"/>
  <c r="R165"/>
  <c r="Q165"/>
  <c r="V164"/>
  <c r="R164"/>
  <c r="Q164"/>
  <c r="V163"/>
  <c r="R163"/>
  <c r="Q163"/>
  <c r="V162"/>
  <c r="R162"/>
  <c r="Q162"/>
  <c r="V161"/>
  <c r="R161"/>
  <c r="Q161"/>
  <c r="V160"/>
  <c r="R160"/>
  <c r="Q160"/>
  <c r="V159"/>
  <c r="R159"/>
  <c r="Q159"/>
  <c r="V158"/>
  <c r="R158"/>
  <c r="Q158"/>
  <c r="V157"/>
  <c r="R157"/>
  <c r="Q157"/>
  <c r="V156"/>
  <c r="R156"/>
  <c r="Q156"/>
  <c r="V155"/>
  <c r="R155"/>
  <c r="Q155"/>
  <c r="V154"/>
  <c r="R154"/>
  <c r="Q154"/>
  <c r="V153"/>
  <c r="R153"/>
  <c r="Q153"/>
  <c r="V152"/>
  <c r="R152"/>
  <c r="Q152"/>
  <c r="V151"/>
  <c r="R151"/>
  <c r="Q151"/>
  <c r="V150"/>
  <c r="R150"/>
  <c r="Q150"/>
  <c r="V149"/>
  <c r="R149"/>
  <c r="Q149"/>
  <c r="V148"/>
  <c r="R148"/>
  <c r="Q148"/>
  <c r="V147"/>
  <c r="R147"/>
  <c r="Q147"/>
  <c r="V146"/>
  <c r="R146"/>
  <c r="Q146"/>
  <c r="V145"/>
  <c r="R145"/>
  <c r="Q145"/>
  <c r="V144"/>
  <c r="R144"/>
  <c r="Q144"/>
  <c r="V143"/>
  <c r="R143"/>
  <c r="Q143"/>
  <c r="V142"/>
  <c r="R142"/>
  <c r="Q142"/>
  <c r="V141"/>
  <c r="R141"/>
  <c r="Q141"/>
  <c r="V140"/>
  <c r="R140"/>
  <c r="Q140"/>
  <c r="V139"/>
  <c r="R139"/>
  <c r="Q139"/>
  <c r="V138"/>
  <c r="R138"/>
  <c r="Q138"/>
  <c r="V137"/>
  <c r="R137"/>
  <c r="Q137"/>
  <c r="V136"/>
  <c r="R136"/>
  <c r="Q136"/>
  <c r="V135"/>
  <c r="R135"/>
  <c r="Q135"/>
  <c r="V134"/>
  <c r="R134"/>
  <c r="Q134"/>
  <c r="V133"/>
  <c r="R133"/>
  <c r="Q133"/>
  <c r="V132"/>
  <c r="R132"/>
  <c r="Q132"/>
  <c r="V131"/>
  <c r="R131"/>
  <c r="Q131"/>
  <c r="V130"/>
  <c r="R130"/>
  <c r="Q130"/>
  <c r="V129"/>
  <c r="R129"/>
  <c r="Q129"/>
  <c r="V128"/>
  <c r="R128"/>
  <c r="Q128"/>
  <c r="V127"/>
  <c r="R127"/>
  <c r="Q127"/>
  <c r="V126"/>
  <c r="R126"/>
  <c r="Q126"/>
  <c r="V125"/>
  <c r="R125"/>
  <c r="Q125"/>
  <c r="V124"/>
  <c r="R124"/>
  <c r="Q124"/>
  <c r="V123"/>
  <c r="R123"/>
  <c r="Q123"/>
  <c r="V122"/>
  <c r="R122"/>
  <c r="Q122"/>
  <c r="V121"/>
  <c r="R121"/>
  <c r="Q121"/>
  <c r="V120"/>
  <c r="R120"/>
  <c r="Q120"/>
  <c r="V119"/>
  <c r="R119"/>
  <c r="Q119"/>
  <c r="V118"/>
  <c r="R118"/>
  <c r="Q118"/>
  <c r="V117"/>
  <c r="R117"/>
  <c r="Q117"/>
  <c r="V116"/>
  <c r="R116"/>
  <c r="Q116"/>
  <c r="V115"/>
  <c r="R115"/>
  <c r="Q115"/>
  <c r="V114"/>
  <c r="R114"/>
  <c r="Q114"/>
  <c r="V113"/>
  <c r="R113"/>
  <c r="Q113"/>
  <c r="V112"/>
  <c r="R112"/>
  <c r="Q112"/>
  <c r="V111"/>
  <c r="R111"/>
  <c r="Q111"/>
  <c r="V110"/>
  <c r="R110"/>
  <c r="Q110"/>
  <c r="V109"/>
  <c r="R109"/>
  <c r="Q109"/>
  <c r="V108"/>
  <c r="R108"/>
  <c r="Q108"/>
  <c r="V107"/>
  <c r="R107"/>
  <c r="Q107"/>
  <c r="V106"/>
  <c r="R106"/>
  <c r="Q106"/>
  <c r="V105"/>
  <c r="R105"/>
  <c r="Q105"/>
  <c r="V104"/>
  <c r="R104"/>
  <c r="Q104"/>
  <c r="V103"/>
  <c r="R103"/>
  <c r="Q103"/>
  <c r="V102"/>
  <c r="R102"/>
  <c r="Q102"/>
  <c r="V101"/>
  <c r="R101"/>
  <c r="Q101"/>
  <c r="V100"/>
  <c r="R100"/>
  <c r="Q100"/>
  <c r="V99"/>
  <c r="R99"/>
  <c r="Q99"/>
  <c r="V98"/>
  <c r="R98"/>
  <c r="Q98"/>
  <c r="V97"/>
  <c r="R97"/>
  <c r="Q97"/>
  <c r="V96"/>
  <c r="R96"/>
  <c r="Q96"/>
  <c r="V95"/>
  <c r="R95"/>
  <c r="Q95"/>
  <c r="V94"/>
  <c r="R94"/>
  <c r="Q94"/>
  <c r="V93"/>
  <c r="R93"/>
  <c r="Q93"/>
  <c r="V92"/>
  <c r="R92"/>
  <c r="Q92"/>
  <c r="V91"/>
  <c r="R91"/>
  <c r="Q91"/>
  <c r="V90"/>
  <c r="R90"/>
  <c r="Q90"/>
  <c r="V89"/>
  <c r="R89"/>
  <c r="Q89"/>
  <c r="V88"/>
  <c r="R88"/>
  <c r="Q88"/>
  <c r="V87"/>
  <c r="R87"/>
  <c r="Q87"/>
  <c r="V86"/>
  <c r="R86"/>
  <c r="Q86"/>
  <c r="V85"/>
  <c r="R85"/>
  <c r="Q85"/>
  <c r="V84"/>
  <c r="R84"/>
  <c r="Q84"/>
  <c r="V83"/>
  <c r="R83"/>
  <c r="Q83"/>
  <c r="V82"/>
  <c r="R82"/>
  <c r="Q82"/>
  <c r="V81"/>
  <c r="R81"/>
  <c r="Q81"/>
  <c r="V80"/>
  <c r="R80"/>
  <c r="Q80"/>
  <c r="V79"/>
  <c r="R79"/>
  <c r="Q79"/>
  <c r="V78"/>
  <c r="R78"/>
  <c r="Q78"/>
  <c r="V77"/>
  <c r="R77"/>
  <c r="Q77"/>
  <c r="V76"/>
  <c r="R76"/>
  <c r="Q76"/>
  <c r="V75"/>
  <c r="R75"/>
  <c r="Q75"/>
  <c r="V74"/>
  <c r="R74"/>
  <c r="Q74"/>
  <c r="V73"/>
  <c r="R73"/>
  <c r="Q73"/>
  <c r="V72"/>
  <c r="R72"/>
  <c r="Q72"/>
  <c r="V71"/>
  <c r="R71"/>
  <c r="Q71"/>
  <c r="V70"/>
  <c r="R70"/>
  <c r="Q70"/>
  <c r="V69"/>
  <c r="R69"/>
  <c r="Q69"/>
  <c r="V68"/>
  <c r="R68"/>
  <c r="Q68"/>
  <c r="V67"/>
  <c r="R67"/>
  <c r="Q67"/>
  <c r="V66"/>
  <c r="R66"/>
  <c r="Q66"/>
  <c r="V65"/>
  <c r="R65"/>
  <c r="Q65"/>
  <c r="V64"/>
  <c r="R64"/>
  <c r="Q64"/>
  <c r="V63"/>
  <c r="R63"/>
  <c r="Q63"/>
  <c r="V62"/>
  <c r="R62"/>
  <c r="Q62"/>
  <c r="V61"/>
  <c r="R61"/>
  <c r="Q61"/>
  <c r="V60"/>
  <c r="R60"/>
  <c r="Q60"/>
  <c r="V59"/>
  <c r="R59"/>
  <c r="Q59"/>
  <c r="V58"/>
  <c r="R58"/>
  <c r="Q58"/>
  <c r="V57"/>
  <c r="R57"/>
  <c r="Q57"/>
  <c r="V56"/>
  <c r="R56"/>
  <c r="Q56"/>
  <c r="V55"/>
  <c r="R55"/>
  <c r="Q55"/>
  <c r="V54"/>
  <c r="R54"/>
  <c r="Q54"/>
  <c r="V53"/>
  <c r="R53"/>
  <c r="Q53"/>
  <c r="V52"/>
  <c r="R52"/>
  <c r="Q52"/>
  <c r="V51"/>
  <c r="R51"/>
  <c r="Q51"/>
  <c r="V50"/>
  <c r="R50"/>
  <c r="Q50"/>
  <c r="V49"/>
  <c r="R49"/>
  <c r="Q49"/>
  <c r="V48"/>
  <c r="R48"/>
  <c r="Q48"/>
  <c r="V47"/>
  <c r="R47"/>
  <c r="Q47"/>
  <c r="V46"/>
  <c r="R46"/>
  <c r="Q46"/>
  <c r="V45"/>
  <c r="R45"/>
  <c r="Q45"/>
  <c r="V44"/>
  <c r="R44"/>
  <c r="Q44"/>
  <c r="V43"/>
  <c r="R43"/>
  <c r="Q43"/>
  <c r="V42"/>
  <c r="R42"/>
  <c r="Q42"/>
  <c r="V41"/>
  <c r="R41"/>
  <c r="Q41"/>
  <c r="V40"/>
  <c r="R40"/>
  <c r="Q40"/>
  <c r="V39"/>
  <c r="R39"/>
  <c r="Q39"/>
  <c r="V38"/>
  <c r="R38"/>
  <c r="Q38"/>
  <c r="V37"/>
  <c r="R37"/>
  <c r="Q37"/>
  <c r="V36"/>
  <c r="R36"/>
  <c r="Q36"/>
  <c r="V35"/>
  <c r="R35"/>
  <c r="Q35"/>
  <c r="V34"/>
  <c r="R34"/>
  <c r="Q34"/>
  <c r="V33"/>
  <c r="R33"/>
  <c r="Q33"/>
  <c r="V32"/>
  <c r="R32"/>
  <c r="Q32"/>
  <c r="V31"/>
  <c r="R31"/>
  <c r="Q31"/>
  <c r="V30"/>
  <c r="R30"/>
  <c r="Q30"/>
  <c r="V29"/>
  <c r="R29"/>
  <c r="Q29"/>
  <c r="V28"/>
  <c r="R28"/>
  <c r="Q28"/>
  <c r="V27"/>
  <c r="R27"/>
  <c r="Q27"/>
  <c r="V26"/>
  <c r="R26"/>
  <c r="Q26"/>
  <c r="V25"/>
  <c r="R25"/>
  <c r="Q25"/>
  <c r="V24"/>
  <c r="R24"/>
  <c r="Q24"/>
  <c r="V23"/>
  <c r="R23"/>
  <c r="Q23"/>
  <c r="V22"/>
  <c r="R22"/>
  <c r="Q22"/>
  <c r="V21"/>
  <c r="R21"/>
  <c r="Q21"/>
  <c r="V20"/>
  <c r="R20"/>
  <c r="Q20"/>
  <c r="V19"/>
  <c r="R19"/>
  <c r="Q19"/>
  <c r="V18"/>
  <c r="R18"/>
  <c r="Q18"/>
  <c r="V17"/>
  <c r="R17"/>
  <c r="Q17"/>
  <c r="V16"/>
  <c r="R16"/>
  <c r="Q16"/>
  <c r="V15"/>
  <c r="R15"/>
  <c r="Q15"/>
  <c r="V14"/>
  <c r="R14"/>
  <c r="Q14"/>
  <c r="V13"/>
  <c r="T13" s="1"/>
  <c r="R13"/>
  <c r="Q13"/>
  <c r="W13" s="1"/>
  <c r="B9"/>
  <c r="V16" i="1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13"/>
  <c r="V14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126"/>
  <c r="R126"/>
  <c r="Q127"/>
  <c r="R127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140"/>
  <c r="R140"/>
  <c r="Q141"/>
  <c r="R141"/>
  <c r="Q142"/>
  <c r="R142"/>
  <c r="Q143"/>
  <c r="R143"/>
  <c r="Q144"/>
  <c r="R144"/>
  <c r="Q145"/>
  <c r="R145"/>
  <c r="Q146"/>
  <c r="R146"/>
  <c r="Q147"/>
  <c r="R147"/>
  <c r="Q148"/>
  <c r="R148"/>
  <c r="Q149"/>
  <c r="R149"/>
  <c r="Q150"/>
  <c r="R150"/>
  <c r="Q151"/>
  <c r="R151"/>
  <c r="Q152"/>
  <c r="R152"/>
  <c r="Q153"/>
  <c r="R153"/>
  <c r="Q154"/>
  <c r="R154"/>
  <c r="Q155"/>
  <c r="R155"/>
  <c r="Q156"/>
  <c r="R156"/>
  <c r="Q157"/>
  <c r="R157"/>
  <c r="Q158"/>
  <c r="R158"/>
  <c r="Q159"/>
  <c r="R159"/>
  <c r="Q160"/>
  <c r="R160"/>
  <c r="Q161"/>
  <c r="R161"/>
  <c r="Q162"/>
  <c r="R162"/>
  <c r="Q163"/>
  <c r="R163"/>
  <c r="Q164"/>
  <c r="R164"/>
  <c r="Q165"/>
  <c r="R165"/>
  <c r="Q166"/>
  <c r="R166"/>
  <c r="Q167"/>
  <c r="R167"/>
  <c r="Q168"/>
  <c r="R168"/>
  <c r="Q169"/>
  <c r="R169"/>
  <c r="Q170"/>
  <c r="R170"/>
  <c r="Q171"/>
  <c r="R171"/>
  <c r="Q172"/>
  <c r="R172"/>
  <c r="Q173"/>
  <c r="R173"/>
  <c r="Q174"/>
  <c r="R174"/>
  <c r="Q175"/>
  <c r="R175"/>
  <c r="Q176"/>
  <c r="R176"/>
  <c r="Q177"/>
  <c r="R177"/>
  <c r="Q178"/>
  <c r="R178"/>
  <c r="Q179"/>
  <c r="R179"/>
  <c r="Q180"/>
  <c r="R180"/>
  <c r="Q181"/>
  <c r="R181"/>
  <c r="Q182"/>
  <c r="R182"/>
  <c r="Q183"/>
  <c r="R183"/>
  <c r="Q184"/>
  <c r="R184"/>
  <c r="Q185"/>
  <c r="R185"/>
  <c r="Q186"/>
  <c r="R186"/>
  <c r="Q187"/>
  <c r="R187"/>
  <c r="Q188"/>
  <c r="R188"/>
  <c r="Q189"/>
  <c r="R189"/>
  <c r="Q190"/>
  <c r="R190"/>
  <c r="Q191"/>
  <c r="R191"/>
  <c r="Q192"/>
  <c r="R192"/>
  <c r="Q193"/>
  <c r="R193"/>
  <c r="Q194"/>
  <c r="R194"/>
  <c r="Q195"/>
  <c r="R195"/>
  <c r="Q196"/>
  <c r="R196"/>
  <c r="Q197"/>
  <c r="R197"/>
  <c r="Q198"/>
  <c r="R198"/>
  <c r="Q199"/>
  <c r="R199"/>
  <c r="Q200"/>
  <c r="R200"/>
  <c r="Q201"/>
  <c r="R201"/>
  <c r="Q202"/>
  <c r="R202"/>
  <c r="Q203"/>
  <c r="R203"/>
  <c r="Q204"/>
  <c r="R204"/>
  <c r="Q205"/>
  <c r="R205"/>
  <c r="Q206"/>
  <c r="R206"/>
  <c r="Q207"/>
  <c r="R207"/>
  <c r="Q208"/>
  <c r="R208"/>
  <c r="Q209"/>
  <c r="R209"/>
  <c r="Q210"/>
  <c r="R210"/>
  <c r="Q211"/>
  <c r="R211"/>
  <c r="Q212"/>
  <c r="R212"/>
  <c r="Q213"/>
  <c r="R213"/>
  <c r="Q214"/>
  <c r="R214"/>
  <c r="Q215"/>
  <c r="R215"/>
  <c r="Q216"/>
  <c r="R216"/>
  <c r="Q217"/>
  <c r="R217"/>
  <c r="Q218"/>
  <c r="R218"/>
  <c r="Q219"/>
  <c r="R219"/>
  <c r="Q220"/>
  <c r="R220"/>
  <c r="Q221"/>
  <c r="R221"/>
  <c r="Q222"/>
  <c r="R222"/>
  <c r="Q223"/>
  <c r="R223"/>
  <c r="Q224"/>
  <c r="R224"/>
  <c r="Q225"/>
  <c r="R225"/>
  <c r="Q226"/>
  <c r="R226"/>
  <c r="Q227"/>
  <c r="R227"/>
  <c r="Q228"/>
  <c r="R228"/>
  <c r="Q229"/>
  <c r="R229"/>
  <c r="Q230"/>
  <c r="R230"/>
  <c r="Q231"/>
  <c r="R231"/>
  <c r="Q232"/>
  <c r="R232"/>
  <c r="Q233"/>
  <c r="R233"/>
  <c r="Q234"/>
  <c r="R234"/>
  <c r="Q235"/>
  <c r="R235"/>
  <c r="Q236"/>
  <c r="R236"/>
  <c r="Q237"/>
  <c r="R237"/>
  <c r="Q238"/>
  <c r="R238"/>
  <c r="Q239"/>
  <c r="R239"/>
  <c r="Q240"/>
  <c r="R240"/>
  <c r="Q241"/>
  <c r="R241"/>
  <c r="Q242"/>
  <c r="R242"/>
  <c r="Q243"/>
  <c r="R243"/>
  <c r="Q244"/>
  <c r="R244"/>
  <c r="Q245"/>
  <c r="R245"/>
  <c r="Q246"/>
  <c r="R246"/>
  <c r="Q247"/>
  <c r="R247"/>
  <c r="Q248"/>
  <c r="R248"/>
  <c r="Q249"/>
  <c r="R249"/>
  <c r="Q250"/>
  <c r="R250"/>
  <c r="Q251"/>
  <c r="R251"/>
  <c r="Q252"/>
  <c r="R252"/>
  <c r="Q253"/>
  <c r="R253"/>
  <c r="Q254"/>
  <c r="R254"/>
  <c r="Q255"/>
  <c r="R255"/>
  <c r="Q256"/>
  <c r="R256"/>
  <c r="Q257"/>
  <c r="R257"/>
  <c r="Q258"/>
  <c r="R258"/>
  <c r="Q259"/>
  <c r="R259"/>
  <c r="Q260"/>
  <c r="R260"/>
  <c r="Q261"/>
  <c r="R261"/>
  <c r="Q262"/>
  <c r="R262"/>
  <c r="Q263"/>
  <c r="R263"/>
  <c r="Q264"/>
  <c r="R264"/>
  <c r="Q265"/>
  <c r="R265"/>
  <c r="Q266"/>
  <c r="R266"/>
  <c r="Q267"/>
  <c r="R267"/>
  <c r="Q268"/>
  <c r="R268"/>
  <c r="Q269"/>
  <c r="R269"/>
  <c r="Q270"/>
  <c r="R270"/>
  <c r="Q271"/>
  <c r="R271"/>
  <c r="Q272"/>
  <c r="R272"/>
  <c r="Q273"/>
  <c r="R273"/>
  <c r="Q274"/>
  <c r="R274"/>
  <c r="Q275"/>
  <c r="R275"/>
  <c r="Q276"/>
  <c r="R276"/>
  <c r="Q277"/>
  <c r="R277"/>
  <c r="Q278"/>
  <c r="R278"/>
  <c r="Q279"/>
  <c r="R279"/>
  <c r="Q280"/>
  <c r="R280"/>
  <c r="Q281"/>
  <c r="R281"/>
  <c r="Q282"/>
  <c r="R282"/>
  <c r="Q283"/>
  <c r="R283"/>
  <c r="Q284"/>
  <c r="R284"/>
  <c r="Q285"/>
  <c r="R285"/>
  <c r="Q286"/>
  <c r="R286"/>
  <c r="Q287"/>
  <c r="R287"/>
  <c r="Q288"/>
  <c r="R288"/>
  <c r="Q289"/>
  <c r="R289"/>
  <c r="Q290"/>
  <c r="R290"/>
  <c r="Q291"/>
  <c r="R291"/>
  <c r="Q292"/>
  <c r="R292"/>
  <c r="Q293"/>
  <c r="R293"/>
  <c r="Q294"/>
  <c r="R294"/>
  <c r="Q295"/>
  <c r="R295"/>
  <c r="Q296"/>
  <c r="R296"/>
  <c r="Q297"/>
  <c r="R297"/>
  <c r="Q298"/>
  <c r="R298"/>
  <c r="Q299"/>
  <c r="R299"/>
  <c r="Q300"/>
  <c r="R300"/>
  <c r="Q301"/>
  <c r="R301"/>
  <c r="Q302"/>
  <c r="R302"/>
  <c r="Q303"/>
  <c r="R303"/>
  <c r="Q304"/>
  <c r="R304"/>
  <c r="Q305"/>
  <c r="R305"/>
  <c r="Q306"/>
  <c r="R306"/>
  <c r="Q307"/>
  <c r="R307"/>
  <c r="Q308"/>
  <c r="R308"/>
  <c r="Q309"/>
  <c r="R309"/>
  <c r="Q310"/>
  <c r="R310"/>
  <c r="Q311"/>
  <c r="R311"/>
  <c r="Q312"/>
  <c r="R312"/>
  <c r="Q313"/>
  <c r="R313"/>
  <c r="Q314"/>
  <c r="R314"/>
  <c r="Q315"/>
  <c r="R315"/>
  <c r="Q316"/>
  <c r="R316"/>
  <c r="Q317"/>
  <c r="R317"/>
  <c r="Q318"/>
  <c r="R318"/>
  <c r="Q319"/>
  <c r="R319"/>
  <c r="Q320"/>
  <c r="R320"/>
  <c r="Q321"/>
  <c r="R321"/>
  <c r="Q322"/>
  <c r="R322"/>
  <c r="Q323"/>
  <c r="R323"/>
  <c r="Q324"/>
  <c r="R324"/>
  <c r="Q325"/>
  <c r="R325"/>
  <c r="Q326"/>
  <c r="R326"/>
  <c r="Q327"/>
  <c r="R327"/>
  <c r="Q328"/>
  <c r="R328"/>
  <c r="Q329"/>
  <c r="R329"/>
  <c r="Q330"/>
  <c r="R330"/>
  <c r="Q331"/>
  <c r="R331"/>
  <c r="Q332"/>
  <c r="R332"/>
  <c r="Q333"/>
  <c r="R333"/>
  <c r="Q334"/>
  <c r="R334"/>
  <c r="Q335"/>
  <c r="R335"/>
  <c r="Q336"/>
  <c r="R336"/>
  <c r="Q337"/>
  <c r="R337"/>
  <c r="Q338"/>
  <c r="R338"/>
  <c r="Q339"/>
  <c r="R339"/>
  <c r="Q340"/>
  <c r="R340"/>
  <c r="Q341"/>
  <c r="R341"/>
  <c r="Q342"/>
  <c r="R342"/>
  <c r="Q343"/>
  <c r="R343"/>
  <c r="Q344"/>
  <c r="R344"/>
  <c r="Q345"/>
  <c r="R345"/>
  <c r="Q346"/>
  <c r="R346"/>
  <c r="Q347"/>
  <c r="R347"/>
  <c r="Q348"/>
  <c r="R348"/>
  <c r="Q349"/>
  <c r="R349"/>
  <c r="Q350"/>
  <c r="R350"/>
  <c r="Q351"/>
  <c r="R351"/>
  <c r="Q352"/>
  <c r="R352"/>
  <c r="Q353"/>
  <c r="R353"/>
  <c r="Q354"/>
  <c r="R354"/>
  <c r="Q355"/>
  <c r="R355"/>
  <c r="Q356"/>
  <c r="R356"/>
  <c r="Q357"/>
  <c r="R357"/>
  <c r="Q358"/>
  <c r="R358"/>
  <c r="Q359"/>
  <c r="R359"/>
  <c r="Q360"/>
  <c r="R360"/>
  <c r="Q361"/>
  <c r="R361"/>
  <c r="Q362"/>
  <c r="R362"/>
  <c r="V15"/>
  <c r="Q13"/>
  <c r="W13" s="1"/>
  <c r="Q14"/>
  <c r="R13"/>
  <c r="R14"/>
  <c r="R15"/>
  <c r="Q15"/>
  <c r="B9"/>
  <c r="T13"/>
  <c r="W14" i="3" l="1"/>
  <c r="X15" s="1"/>
  <c r="T14" i="2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4" i="4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W14"/>
  <c r="W15" s="1"/>
  <c r="T14" i="3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W14" i="2"/>
  <c r="X15" s="1"/>
  <c r="W14" i="1"/>
  <c r="T14"/>
  <c r="T15" s="1"/>
  <c r="T16" s="1"/>
  <c r="T17" s="1"/>
  <c r="X15" i="4" l="1"/>
  <c r="W15" i="3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E32" i="4"/>
  <c r="E30"/>
  <c r="E28"/>
  <c r="I27"/>
  <c r="E26"/>
  <c r="I25"/>
  <c r="E24"/>
  <c r="I23"/>
  <c r="E22"/>
  <c r="I21"/>
  <c r="E20"/>
  <c r="I19"/>
  <c r="E18"/>
  <c r="I17"/>
  <c r="E16"/>
  <c r="C15"/>
  <c r="I14"/>
  <c r="C33"/>
  <c r="G32"/>
  <c r="C31"/>
  <c r="G30"/>
  <c r="C29"/>
  <c r="G28"/>
  <c r="C27"/>
  <c r="G26"/>
  <c r="C25"/>
  <c r="G24"/>
  <c r="C23"/>
  <c r="G22"/>
  <c r="C21"/>
  <c r="G20"/>
  <c r="C19"/>
  <c r="G18"/>
  <c r="C17"/>
  <c r="G16"/>
  <c r="E15"/>
  <c r="C14"/>
  <c r="E33"/>
  <c r="E31"/>
  <c r="E29"/>
  <c r="E27"/>
  <c r="I26"/>
  <c r="E25"/>
  <c r="I24"/>
  <c r="E23"/>
  <c r="I22"/>
  <c r="E21"/>
  <c r="I20"/>
  <c r="E19"/>
  <c r="I18"/>
  <c r="E17"/>
  <c r="I16"/>
  <c r="G15"/>
  <c r="E14"/>
  <c r="T188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G33"/>
  <c r="C26"/>
  <c r="G25"/>
  <c r="C28"/>
  <c r="G27"/>
  <c r="C20"/>
  <c r="G19"/>
  <c r="G14"/>
  <c r="C13"/>
  <c r="C30"/>
  <c r="G29"/>
  <c r="C22"/>
  <c r="G21"/>
  <c r="I15"/>
  <c r="C32"/>
  <c r="G31"/>
  <c r="C24"/>
  <c r="G23"/>
  <c r="C16"/>
  <c r="C18"/>
  <c r="G17"/>
  <c r="W16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E32" i="3"/>
  <c r="E30"/>
  <c r="E28"/>
  <c r="I27"/>
  <c r="E26"/>
  <c r="I25"/>
  <c r="E24"/>
  <c r="I23"/>
  <c r="E22"/>
  <c r="I21"/>
  <c r="E20"/>
  <c r="I19"/>
  <c r="E18"/>
  <c r="I17"/>
  <c r="E16"/>
  <c r="C15"/>
  <c r="I14"/>
  <c r="C22"/>
  <c r="G17"/>
  <c r="C16"/>
  <c r="C13"/>
  <c r="C33"/>
  <c r="G32"/>
  <c r="C31"/>
  <c r="G30"/>
  <c r="C29"/>
  <c r="G28"/>
  <c r="C27"/>
  <c r="G26"/>
  <c r="C25"/>
  <c r="G24"/>
  <c r="C23"/>
  <c r="G22"/>
  <c r="C21"/>
  <c r="G20"/>
  <c r="C19"/>
  <c r="G18"/>
  <c r="C17"/>
  <c r="G16"/>
  <c r="E15"/>
  <c r="C14"/>
  <c r="C30"/>
  <c r="G23"/>
  <c r="G14"/>
  <c r="E33"/>
  <c r="E31"/>
  <c r="E29"/>
  <c r="E27"/>
  <c r="I26"/>
  <c r="E25"/>
  <c r="I24"/>
  <c r="E23"/>
  <c r="I22"/>
  <c r="E21"/>
  <c r="I20"/>
  <c r="E19"/>
  <c r="I18"/>
  <c r="E17"/>
  <c r="I16"/>
  <c r="G15"/>
  <c r="E14"/>
  <c r="I15"/>
  <c r="T188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G33"/>
  <c r="C32"/>
  <c r="G31"/>
  <c r="G29"/>
  <c r="C28"/>
  <c r="G27"/>
  <c r="C26"/>
  <c r="G25"/>
  <c r="C24"/>
  <c r="G21"/>
  <c r="C20"/>
  <c r="G19"/>
  <c r="C18"/>
  <c r="C15" i="2"/>
  <c r="C17"/>
  <c r="C14"/>
  <c r="T188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C16"/>
  <c r="C13"/>
  <c r="W15"/>
  <c r="W15" i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X15"/>
  <c r="K27" i="4" l="1"/>
  <c r="K15"/>
  <c r="I31"/>
  <c r="K28"/>
  <c r="K16"/>
  <c r="I28"/>
  <c r="I32"/>
  <c r="K21"/>
  <c r="K29"/>
  <c r="K22"/>
  <c r="K20"/>
  <c r="K14"/>
  <c r="K17"/>
  <c r="K23"/>
  <c r="K31"/>
  <c r="I29"/>
  <c r="I33"/>
  <c r="K26"/>
  <c r="K24"/>
  <c r="K30"/>
  <c r="K18"/>
  <c r="I30"/>
  <c r="K25"/>
  <c r="K19"/>
  <c r="I30" i="3"/>
  <c r="K21"/>
  <c r="K29"/>
  <c r="K16"/>
  <c r="K18"/>
  <c r="K19"/>
  <c r="K27"/>
  <c r="K20"/>
  <c r="K15"/>
  <c r="I31"/>
  <c r="W12"/>
  <c r="A15" s="1"/>
  <c r="K26"/>
  <c r="K23"/>
  <c r="K31"/>
  <c r="I29"/>
  <c r="I33"/>
  <c r="K30"/>
  <c r="K28"/>
  <c r="K24"/>
  <c r="I28"/>
  <c r="I32"/>
  <c r="K22"/>
  <c r="K14"/>
  <c r="K17"/>
  <c r="K25"/>
  <c r="C18" i="2"/>
  <c r="E27"/>
  <c r="C20"/>
  <c r="C28"/>
  <c r="G15"/>
  <c r="E19"/>
  <c r="E23"/>
  <c r="E31"/>
  <c r="C21"/>
  <c r="C25"/>
  <c r="C29"/>
  <c r="C33"/>
  <c r="E16"/>
  <c r="E20"/>
  <c r="E24"/>
  <c r="E28"/>
  <c r="E14"/>
  <c r="I15"/>
  <c r="G19"/>
  <c r="G23"/>
  <c r="G27"/>
  <c r="G31"/>
  <c r="E33"/>
  <c r="I18"/>
  <c r="I22"/>
  <c r="I26"/>
  <c r="G16"/>
  <c r="G20"/>
  <c r="G24"/>
  <c r="G28"/>
  <c r="G32"/>
  <c r="I19"/>
  <c r="I23"/>
  <c r="I27"/>
  <c r="E17"/>
  <c r="E21"/>
  <c r="E25"/>
  <c r="E15"/>
  <c r="C19"/>
  <c r="C23"/>
  <c r="C27"/>
  <c r="C31"/>
  <c r="I14"/>
  <c r="E18"/>
  <c r="E22"/>
  <c r="E26"/>
  <c r="E32"/>
  <c r="C24"/>
  <c r="C32"/>
  <c r="G14"/>
  <c r="C22"/>
  <c r="C26"/>
  <c r="C30"/>
  <c r="G17"/>
  <c r="G21"/>
  <c r="G25"/>
  <c r="G29"/>
  <c r="G33"/>
  <c r="I16"/>
  <c r="I20"/>
  <c r="I24"/>
  <c r="G18"/>
  <c r="G22"/>
  <c r="G26"/>
  <c r="G30"/>
  <c r="E29"/>
  <c r="I17"/>
  <c r="I21"/>
  <c r="I25"/>
  <c r="E30"/>
  <c r="I28"/>
  <c r="K21"/>
  <c r="K29"/>
  <c r="K20"/>
  <c r="K19"/>
  <c r="K27"/>
  <c r="K15"/>
  <c r="I31"/>
  <c r="K22"/>
  <c r="K30"/>
  <c r="K16"/>
  <c r="K24"/>
  <c r="I30"/>
  <c r="K23"/>
  <c r="K31"/>
  <c r="I29"/>
  <c r="I33"/>
  <c r="K28"/>
  <c r="I32"/>
  <c r="K18"/>
  <c r="K26"/>
  <c r="K14"/>
  <c r="K17"/>
  <c r="K25"/>
  <c r="W12" i="4"/>
  <c r="A15" s="1"/>
  <c r="K32"/>
  <c r="K33"/>
  <c r="K33" i="3"/>
  <c r="K32"/>
  <c r="W16" i="2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W142" s="1"/>
  <c r="W143" s="1"/>
  <c r="W144" s="1"/>
  <c r="W145" s="1"/>
  <c r="W146" s="1"/>
  <c r="W147" s="1"/>
  <c r="W148" s="1"/>
  <c r="W149" s="1"/>
  <c r="W150" s="1"/>
  <c r="W151" s="1"/>
  <c r="W152" s="1"/>
  <c r="W153" s="1"/>
  <c r="W154" s="1"/>
  <c r="W155" s="1"/>
  <c r="W156" s="1"/>
  <c r="W157" s="1"/>
  <c r="W158" s="1"/>
  <c r="W159" s="1"/>
  <c r="W160" s="1"/>
  <c r="W161" s="1"/>
  <c r="W162" s="1"/>
  <c r="W163" s="1"/>
  <c r="W164" s="1"/>
  <c r="W165" s="1"/>
  <c r="W166" s="1"/>
  <c r="W167" s="1"/>
  <c r="W168" s="1"/>
  <c r="W169" s="1"/>
  <c r="W170" s="1"/>
  <c r="W171" s="1"/>
  <c r="W172" s="1"/>
  <c r="W173" s="1"/>
  <c r="W174" s="1"/>
  <c r="W175" s="1"/>
  <c r="W176" s="1"/>
  <c r="W177" s="1"/>
  <c r="W178" s="1"/>
  <c r="W179" s="1"/>
  <c r="W180" s="1"/>
  <c r="W181" s="1"/>
  <c r="W182" s="1"/>
  <c r="W183" s="1"/>
  <c r="W184" s="1"/>
  <c r="W185" s="1"/>
  <c r="W186" s="1"/>
  <c r="W187" s="1"/>
  <c r="W188" s="1"/>
  <c r="W189" s="1"/>
  <c r="W190" s="1"/>
  <c r="W191" s="1"/>
  <c r="W192" s="1"/>
  <c r="W193" s="1"/>
  <c r="W194" s="1"/>
  <c r="W195" s="1"/>
  <c r="W196" s="1"/>
  <c r="W197" s="1"/>
  <c r="W198" s="1"/>
  <c r="W199" s="1"/>
  <c r="W200" s="1"/>
  <c r="W201" s="1"/>
  <c r="W202" s="1"/>
  <c r="W203" s="1"/>
  <c r="W204" s="1"/>
  <c r="W205" s="1"/>
  <c r="W206" s="1"/>
  <c r="W207" s="1"/>
  <c r="W208" s="1"/>
  <c r="W209" s="1"/>
  <c r="W210" s="1"/>
  <c r="W211" s="1"/>
  <c r="W212" s="1"/>
  <c r="W213" s="1"/>
  <c r="W214" s="1"/>
  <c r="W215" s="1"/>
  <c r="W216" s="1"/>
  <c r="W217" s="1"/>
  <c r="W218" s="1"/>
  <c r="W219" s="1"/>
  <c r="W220" s="1"/>
  <c r="W221" s="1"/>
  <c r="W222" s="1"/>
  <c r="W223" s="1"/>
  <c r="W224" s="1"/>
  <c r="W225" s="1"/>
  <c r="W226" s="1"/>
  <c r="W227" s="1"/>
  <c r="W228" s="1"/>
  <c r="W229" s="1"/>
  <c r="W230" s="1"/>
  <c r="W231" s="1"/>
  <c r="W232" s="1"/>
  <c r="W233" s="1"/>
  <c r="W234" s="1"/>
  <c r="W235" s="1"/>
  <c r="W236" s="1"/>
  <c r="W237" s="1"/>
  <c r="W238" s="1"/>
  <c r="W239" s="1"/>
  <c r="W240" s="1"/>
  <c r="W241" s="1"/>
  <c r="W242" s="1"/>
  <c r="W243" s="1"/>
  <c r="W244" s="1"/>
  <c r="W245" s="1"/>
  <c r="W246" s="1"/>
  <c r="W247" s="1"/>
  <c r="W248" s="1"/>
  <c r="W249" s="1"/>
  <c r="W250" s="1"/>
  <c r="W251" s="1"/>
  <c r="W252" s="1"/>
  <c r="W253" s="1"/>
  <c r="W254" s="1"/>
  <c r="W255" s="1"/>
  <c r="W256" s="1"/>
  <c r="W257" s="1"/>
  <c r="W258" s="1"/>
  <c r="W259" s="1"/>
  <c r="W260" s="1"/>
  <c r="W261" s="1"/>
  <c r="W262" s="1"/>
  <c r="W263" s="1"/>
  <c r="W264" s="1"/>
  <c r="W265" s="1"/>
  <c r="W266" s="1"/>
  <c r="W267" s="1"/>
  <c r="W268" s="1"/>
  <c r="W269" s="1"/>
  <c r="W270" s="1"/>
  <c r="W271" s="1"/>
  <c r="W272" s="1"/>
  <c r="W273" s="1"/>
  <c r="W274" s="1"/>
  <c r="W275" s="1"/>
  <c r="W276" s="1"/>
  <c r="W277" s="1"/>
  <c r="W278" s="1"/>
  <c r="W279" s="1"/>
  <c r="W280" s="1"/>
  <c r="W281" s="1"/>
  <c r="W282" s="1"/>
  <c r="W283" s="1"/>
  <c r="W284" s="1"/>
  <c r="W285" s="1"/>
  <c r="W286" s="1"/>
  <c r="W287" s="1"/>
  <c r="W288" s="1"/>
  <c r="W289" s="1"/>
  <c r="W290" s="1"/>
  <c r="W291" s="1"/>
  <c r="W292" s="1"/>
  <c r="W293" s="1"/>
  <c r="W294" s="1"/>
  <c r="W295" s="1"/>
  <c r="W296" s="1"/>
  <c r="W297" s="1"/>
  <c r="W298" s="1"/>
  <c r="W299" s="1"/>
  <c r="W300" s="1"/>
  <c r="W301" s="1"/>
  <c r="W302" s="1"/>
  <c r="W303" s="1"/>
  <c r="W304" s="1"/>
  <c r="W305" s="1"/>
  <c r="W306" s="1"/>
  <c r="W307" s="1"/>
  <c r="W308" s="1"/>
  <c r="W309" s="1"/>
  <c r="W310" s="1"/>
  <c r="W311" s="1"/>
  <c r="W312" s="1"/>
  <c r="W313" s="1"/>
  <c r="W314" s="1"/>
  <c r="W315" s="1"/>
  <c r="W316" s="1"/>
  <c r="W317" s="1"/>
  <c r="W318" s="1"/>
  <c r="W319" s="1"/>
  <c r="W320" s="1"/>
  <c r="W321" s="1"/>
  <c r="W322" s="1"/>
  <c r="W323" s="1"/>
  <c r="W324" s="1"/>
  <c r="W325" s="1"/>
  <c r="W326" s="1"/>
  <c r="W327" s="1"/>
  <c r="W328" s="1"/>
  <c r="W329" s="1"/>
  <c r="W330" s="1"/>
  <c r="W331" s="1"/>
  <c r="W332" s="1"/>
  <c r="W333" s="1"/>
  <c r="W334" s="1"/>
  <c r="W335" s="1"/>
  <c r="W336" s="1"/>
  <c r="W337" s="1"/>
  <c r="W338" s="1"/>
  <c r="W339" s="1"/>
  <c r="W340" s="1"/>
  <c r="W341" s="1"/>
  <c r="W342" s="1"/>
  <c r="W343" s="1"/>
  <c r="W344" s="1"/>
  <c r="W345" s="1"/>
  <c r="W346" s="1"/>
  <c r="W347" s="1"/>
  <c r="W348" s="1"/>
  <c r="W349" s="1"/>
  <c r="W350" s="1"/>
  <c r="W351" s="1"/>
  <c r="W352" s="1"/>
  <c r="W353" s="1"/>
  <c r="W354" s="1"/>
  <c r="W355" s="1"/>
  <c r="W356" s="1"/>
  <c r="W357" s="1"/>
  <c r="W358" s="1"/>
  <c r="W359" s="1"/>
  <c r="W360" s="1"/>
  <c r="W361" s="1"/>
  <c r="W362" s="1"/>
  <c r="K32"/>
  <c r="K33"/>
  <c r="W12" i="1"/>
  <c r="T18"/>
  <c r="W12" i="2" l="1"/>
  <c r="A15" s="1"/>
  <c r="T19" i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l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G26" l="1"/>
  <c r="G27"/>
  <c r="I28"/>
  <c r="E18"/>
  <c r="G33"/>
  <c r="G14"/>
  <c r="I21"/>
  <c r="C23"/>
  <c r="K25"/>
  <c r="G22"/>
  <c r="G30"/>
  <c r="C24"/>
  <c r="K14"/>
  <c r="E22"/>
  <c r="G15"/>
  <c r="G16"/>
  <c r="C16"/>
  <c r="C33"/>
  <c r="I30"/>
  <c r="K33"/>
  <c r="C32"/>
  <c r="E14"/>
  <c r="K28"/>
  <c r="G19"/>
  <c r="G28"/>
  <c r="E23"/>
  <c r="G21"/>
  <c r="I23"/>
  <c r="E19"/>
  <c r="I33"/>
  <c r="I32"/>
  <c r="E16"/>
  <c r="K30"/>
  <c r="C30"/>
  <c r="I16"/>
  <c r="C22"/>
  <c r="K15"/>
  <c r="C26"/>
  <c r="G18"/>
  <c r="C19"/>
  <c r="C18"/>
  <c r="K16"/>
  <c r="E33"/>
  <c r="K24"/>
  <c r="K23"/>
  <c r="K31"/>
  <c r="C29"/>
  <c r="G31"/>
  <c r="K26"/>
  <c r="G20"/>
  <c r="I22"/>
  <c r="C31"/>
  <c r="E27"/>
  <c r="I18"/>
  <c r="K22"/>
  <c r="G29"/>
  <c r="K19"/>
  <c r="E25"/>
  <c r="G32"/>
  <c r="E29"/>
  <c r="I31"/>
  <c r="E20"/>
  <c r="C21"/>
  <c r="E28"/>
  <c r="C25"/>
  <c r="G25"/>
  <c r="I29"/>
  <c r="K29"/>
  <c r="I17"/>
  <c r="E32"/>
  <c r="I24"/>
  <c r="E26"/>
  <c r="G17"/>
  <c r="K17"/>
  <c r="E17"/>
  <c r="C14"/>
  <c r="E15"/>
  <c r="E24"/>
  <c r="C27"/>
  <c r="I20"/>
  <c r="E30"/>
  <c r="I27"/>
  <c r="E21"/>
  <c r="I26"/>
  <c r="K18"/>
  <c r="C13"/>
  <c r="I14"/>
  <c r="K20"/>
  <c r="C28"/>
  <c r="C17"/>
  <c r="K32"/>
  <c r="G23"/>
  <c r="G24"/>
  <c r="I25"/>
  <c r="I19"/>
  <c r="K27"/>
  <c r="C20"/>
  <c r="K21"/>
  <c r="C15"/>
  <c r="I15"/>
  <c r="E31"/>
  <c r="A15" l="1"/>
</calcChain>
</file>

<file path=xl/sharedStrings.xml><?xml version="1.0" encoding="utf-8"?>
<sst xmlns="http://schemas.openxmlformats.org/spreadsheetml/2006/main" count="284" uniqueCount="92">
  <si>
    <t>Equalize</t>
  </si>
  <si>
    <t>Odds 1</t>
  </si>
  <si>
    <t>Odds</t>
  </si>
  <si>
    <t>Table of 100 TICKS</t>
  </si>
  <si>
    <t>Use this sheet to count the number of ticks between 2 sets of odds.</t>
  </si>
  <si>
    <t>My Bet Odds</t>
  </si>
  <si>
    <t>Exchange Odds</t>
  </si>
  <si>
    <t>Number of Ticks</t>
  </si>
  <si>
    <t>Difference</t>
  </si>
  <si>
    <t>TICKS High/Low</t>
  </si>
  <si>
    <t>Count Ticks</t>
  </si>
  <si>
    <t>Tick</t>
  </si>
  <si>
    <t>Count</t>
  </si>
  <si>
    <t>FIND</t>
  </si>
  <si>
    <t>Exch  odds</t>
  </si>
  <si>
    <t>Bet odds</t>
  </si>
  <si>
    <t>Ticks diff</t>
  </si>
  <si>
    <t>&lt;&lt; Betfair B.S.P.</t>
  </si>
  <si>
    <t>Zero</t>
  </si>
  <si>
    <t>My P.B. Bet details</t>
  </si>
  <si>
    <t>BSP or Highest Matched</t>
  </si>
  <si>
    <t>You'll have bust the table limit, so "My Personal Best" at C5 won't appear in the table below. . . . Wow !!!</t>
  </si>
  <si>
    <t>Copyright © 2021 [Howard Hutchinson]. All rights reserved.</t>
  </si>
  <si>
    <t>Hit a new Personal Best ?</t>
  </si>
  <si>
    <t>White belt Trader</t>
  </si>
  <si>
    <t>Black belt trader</t>
  </si>
  <si>
    <t>Red belt trader</t>
  </si>
  <si>
    <t>Blue belt trader</t>
  </si>
  <si>
    <t>Green belt trader</t>
  </si>
  <si>
    <t>Note that if your Tick Count is over 100, very well done.   Cell A15 will be bigger than 100 ticks.</t>
  </si>
  <si>
    <t>Enter your LOWEST odds at A9.  That may be BSP or Highest Matched from Betfair Graphs.</t>
  </si>
  <si>
    <t>Enter your Bet odds at A10.. . . . . The odds of your Bet.</t>
  </si>
  <si>
    <t>Cell A15 counts your number of ticks difference between the two.</t>
  </si>
  <si>
    <t>&lt;&lt;&lt; Exchange Bet odds at A9 need to be SMALLER than MY BET Odds at A10</t>
  </si>
  <si>
    <t>Cells A15 &amp; your P.B info in C4 &amp; C5 will light up in the table, but only if it is below 101 ticks.</t>
  </si>
  <si>
    <t>C13 = A9</t>
  </si>
  <si>
    <t>Good luck with your odds increments, and achieving Black Belt Status.</t>
  </si>
  <si>
    <t>ONE</t>
  </si>
  <si>
    <t>TWO</t>
  </si>
  <si>
    <t>&lt;&lt; My Personal Best so far above BSP</t>
  </si>
  <si>
    <t>&lt;&lt;  My P.B. above Highest matched in Betfair</t>
  </si>
  <si>
    <t>Malhoob  -  - - - - - Lost</t>
  </si>
  <si>
    <t>5:30 Newcastle</t>
  </si>
  <si>
    <t>Please don't get carried away trying to hit Black Belt status.</t>
  </si>
  <si>
    <t>Bigger odds make it more difficult as the tick diference will be bigger, such as :-</t>
  </si>
  <si>
    <t>9.6 to 9.8 = a difference of 0.2, but 10.0 to 10.5 = 0.5 difference.</t>
  </si>
  <si>
    <t>20 ticks from 10.0 upwards at a difference of 0.5 = 10 points or odds of 20.0.</t>
  </si>
  <si>
    <t>Competition.</t>
  </si>
  <si>
    <t>You can easily compete with yourself . . . . . . Just trying to increase your P.B.</t>
  </si>
  <si>
    <t>So, how abouit a competition with your trading buddy, or start one of Facebook or somewhere if you</t>
  </si>
  <si>
    <t>are a bit more ambitious.</t>
  </si>
  <si>
    <t>These are suggestuons for the rules :-</t>
  </si>
  <si>
    <t>Alternatively, put a recording up on YouTube.</t>
  </si>
  <si>
    <t>The World will then see your competition and you might generate a bit of interest.</t>
  </si>
  <si>
    <t>In your commentary, you can name your intended Bet odds before you trade.</t>
  </si>
  <si>
    <t>This file is just for a bit of fun and entertainment.</t>
  </si>
  <si>
    <t>The best way to attack Black Belt status is to trade very short prices, where the Ticks are 0.01 apart.</t>
  </si>
  <si>
    <t>If you can bet BIG odds and BSP goes downwards, you can get a massive difference in the number of Ticks.</t>
  </si>
  <si>
    <t>That's a massive difference by any standards, but it is only 20 ticks.</t>
  </si>
  <si>
    <t>3.  Rule 3 . . . . . . Your Bet must hit a winner or it doesn't count.</t>
  </si>
  <si>
    <t>Minimum bet £2.</t>
  </si>
  <si>
    <t xml:space="preserve">2 screenshots are required. . . . . . </t>
  </si>
  <si>
    <t>1.    One showing your Matched stakes in the market before Race Time, plus the Betfair graph.</t>
  </si>
  <si>
    <t>2.   A 2nd screenshot showing the market, and the graph, plus the In Play BSP.</t>
  </si>
  <si>
    <t>How about a P.B that is above the Highest Matched odds in Betfair ?</t>
  </si>
  <si>
    <t>You get the idea.</t>
  </si>
  <si>
    <t>Then find the A15 number in the table highlighted in Green, and read off your A10 bet odds Odds to the right.</t>
  </si>
  <si>
    <t>Make a note of your new P.B's. in cells A2 to A6, B3 to B5, C4 &amp; C5 &amp; D3 to  D5.</t>
  </si>
  <si>
    <t>You won't be able to change C3.   That is your starting point of Zero for your Tick count.</t>
  </si>
  <si>
    <t>Cells B3 to B5  &amp; C4 to C5 are manual inputs, that don't affect any calculations.</t>
  </si>
  <si>
    <t>If you hit a new P.B., update rows 3 to 6 with your new numbers.</t>
  </si>
  <si>
    <t>NOTES.  More Notes are on the NOTES tab.</t>
  </si>
  <si>
    <t>Note that cell C3 is set to Zero .</t>
  </si>
  <si>
    <t>Note that cell C3 is set to Zero.</t>
  </si>
  <si>
    <t xml:space="preserve">To correct that, look in column C at cells C14 downwards.  Pick out a valid increment number, and all should be ok. </t>
  </si>
  <si>
    <t>Number of Ticks count  - - - - My "Ticks" Personal Best</t>
  </si>
  <si>
    <t>So, to hit Black Belt status, shorter odds are probably what will get you there.</t>
  </si>
  <si>
    <t>"Play the game".   Predict what odds you are aiming for, and then try for those odds with one trade, not multiple trades.</t>
  </si>
  <si>
    <r>
      <t>4.  Making several trades of the same runner to get your bigger odds is a bit unsporting</t>
    </r>
    <r>
      <rPr>
        <b/>
        <sz val="11"/>
        <color theme="1"/>
        <rFont val="Calibri"/>
        <family val="2"/>
        <scheme val="minor"/>
      </rPr>
      <t xml:space="preserve"> if you are in a competition.</t>
    </r>
  </si>
  <si>
    <t>Betfair Graphs will show the Highest Odds matched &amp; "The Peloton" of matched odds.</t>
  </si>
  <si>
    <t>If you hit Black Belt status pretty quickly, perhaps you need to raise your Black Belt qualification level a bit.</t>
  </si>
  <si>
    <t>Alternatively, something that would still give a good level of Ticks, is "Bet odds must be bigger than 2.0, or 3.0 etc.</t>
  </si>
  <si>
    <t>Ballistic Boy . . . . . Lost</t>
  </si>
  <si>
    <t>R8 Gold Coast 06:52</t>
  </si>
  <si>
    <t>Make a note of your new P.B's. in cells A3 to A6, B3 to B5, C4 &amp; C5 &amp; D3 to  D5.</t>
  </si>
  <si>
    <t>If you get a ridiculous number in cell A15, such as 250, check that A10 is a valid increment.</t>
  </si>
  <si>
    <t>Access those via the tabs at the bottom of your Excel screen.</t>
  </si>
  <si>
    <t xml:space="preserve">BSP doesn't exist in markets other than horse racing, so if you are going to try for a Personal Bets in some other sport, you will need to </t>
  </si>
  <si>
    <t>To re-name a Tab, double left click the Tab, overtype some new title for your Tab, and then hit the "Enter" key on your keyboard.</t>
  </si>
  <si>
    <t>There are 4 identical sheets in this file.</t>
  </si>
  <si>
    <t>get some other marker for "Zero" at cell A9 for your P.B. Chart.</t>
  </si>
  <si>
    <t>Perhaps the odds at Kick Off or some other "Start of play" odds.</t>
  </si>
</sst>
</file>

<file path=xl/styles.xml><?xml version="1.0" encoding="utf-8"?>
<styleSheet xmlns="http://schemas.openxmlformats.org/spreadsheetml/2006/main">
  <numFmts count="2">
    <numFmt numFmtId="164" formatCode="0.00_ ;[Red]\-0.00\ "/>
    <numFmt numFmtId="165" formatCode="0_ ;[Red]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0" xfId="0" applyNumberFormat="1" applyFont="1" applyFill="1" applyAlignment="1" applyProtection="1">
      <alignment horizontal="center"/>
      <protection hidden="1"/>
    </xf>
    <xf numFmtId="164" fontId="1" fillId="0" borderId="0" xfId="0" applyNumberFormat="1" applyFont="1" applyFill="1" applyBorder="1" applyProtection="1">
      <protection hidden="1"/>
    </xf>
    <xf numFmtId="164" fontId="1" fillId="0" borderId="0" xfId="0" applyNumberFormat="1" applyFont="1" applyFill="1" applyProtection="1">
      <protection hidden="1"/>
    </xf>
    <xf numFmtId="164" fontId="1" fillId="4" borderId="0" xfId="0" applyNumberFormat="1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165" fontId="2" fillId="0" borderId="0" xfId="0" applyNumberFormat="1" applyFont="1" applyFill="1" applyAlignment="1" applyProtection="1">
      <alignment horizontal="center"/>
      <protection hidden="1"/>
    </xf>
    <xf numFmtId="2" fontId="0" fillId="7" borderId="0" xfId="0" applyNumberFormat="1" applyFill="1" applyAlignment="1" applyProtection="1">
      <alignment horizontal="center"/>
      <protection hidden="1"/>
    </xf>
    <xf numFmtId="165" fontId="2" fillId="0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hidden="1"/>
    </xf>
    <xf numFmtId="164" fontId="4" fillId="0" borderId="1" xfId="0" applyNumberFormat="1" applyFont="1" applyBorder="1" applyAlignment="1" applyProtection="1">
      <alignment horizontal="left"/>
      <protection hidden="1"/>
    </xf>
    <xf numFmtId="164" fontId="1" fillId="5" borderId="0" xfId="0" applyNumberFormat="1" applyFont="1" applyFill="1" applyAlignment="1" applyProtection="1">
      <alignment horizontal="center"/>
      <protection locked="0"/>
    </xf>
    <xf numFmtId="0" fontId="0" fillId="5" borderId="1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2" fontId="0" fillId="7" borderId="7" xfId="0" applyNumberFormat="1" applyFill="1" applyBorder="1" applyAlignment="1" applyProtection="1">
      <alignment horizontal="center"/>
      <protection hidden="1"/>
    </xf>
    <xf numFmtId="2" fontId="0" fillId="7" borderId="0" xfId="0" applyNumberFormat="1" applyFill="1" applyBorder="1" applyAlignment="1" applyProtection="1">
      <alignment horizontal="center"/>
      <protection hidden="1"/>
    </xf>
    <xf numFmtId="0" fontId="6" fillId="8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165" fontId="1" fillId="3" borderId="0" xfId="0" applyNumberFormat="1" applyFont="1" applyFill="1" applyAlignment="1" applyProtection="1">
      <alignment horizontal="center"/>
      <protection hidden="1"/>
    </xf>
    <xf numFmtId="165" fontId="1" fillId="3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164" fontId="0" fillId="6" borderId="0" xfId="0" applyNumberFormat="1" applyFill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164" fontId="0" fillId="7" borderId="0" xfId="0" applyNumberForma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2" fontId="0" fillId="12" borderId="0" xfId="0" applyNumberFormat="1" applyFill="1" applyAlignment="1" applyProtection="1">
      <alignment horizontal="center"/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9" fillId="6" borderId="1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9" borderId="6" xfId="0" applyFill="1" applyBorder="1" applyAlignment="1" applyProtection="1">
      <alignment horizontal="center"/>
      <protection hidden="1"/>
    </xf>
    <xf numFmtId="0" fontId="0" fillId="9" borderId="7" xfId="0" applyFill="1" applyBorder="1" applyAlignment="1" applyProtection="1">
      <alignment horizontal="center"/>
      <protection hidden="1"/>
    </xf>
    <xf numFmtId="0" fontId="0" fillId="10" borderId="6" xfId="0" applyFill="1" applyBorder="1" applyAlignment="1" applyProtection="1">
      <alignment horizontal="center"/>
      <protection hidden="1"/>
    </xf>
    <xf numFmtId="0" fontId="0" fillId="10" borderId="7" xfId="0" applyFill="1" applyBorder="1" applyAlignment="1" applyProtection="1">
      <alignment horizontal="center"/>
      <protection hidden="1"/>
    </xf>
    <xf numFmtId="0" fontId="8" fillId="11" borderId="6" xfId="0" applyFont="1" applyFill="1" applyBorder="1" applyAlignment="1" applyProtection="1">
      <alignment horizontal="center"/>
      <protection hidden="1"/>
    </xf>
    <xf numFmtId="0" fontId="8" fillId="11" borderId="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2"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9"/>
  <sheetViews>
    <sheetView tabSelected="1" workbookViewId="0">
      <selection activeCell="A12" sqref="A12"/>
    </sheetView>
  </sheetViews>
  <sheetFormatPr defaultRowHeight="15"/>
  <cols>
    <col min="1" max="1" width="22.5703125" style="6" customWidth="1"/>
    <col min="2" max="2" width="9.140625" style="5"/>
    <col min="3" max="3" width="11.7109375" style="5" customWidth="1"/>
    <col min="4" max="11" width="9.140625" style="6"/>
    <col min="12" max="12" width="17.85546875" style="6" customWidth="1"/>
    <col min="13" max="13" width="19.7109375" style="6" customWidth="1"/>
    <col min="14" max="16" width="19.7109375" style="3" customWidth="1"/>
    <col min="17" max="17" width="18.7109375" style="13" hidden="1" customWidth="1"/>
    <col min="18" max="18" width="0" hidden="1" customWidth="1"/>
    <col min="19" max="19" width="18.7109375" style="1" hidden="1" customWidth="1"/>
    <col min="20" max="22" width="18.7109375" style="3" hidden="1" customWidth="1"/>
    <col min="23" max="23" width="18.7109375" style="44" hidden="1" customWidth="1"/>
    <col min="24" max="24" width="18.7109375" style="6" customWidth="1"/>
    <col min="25" max="26" width="9.140625" style="6"/>
  </cols>
  <sheetData>
    <row r="1" spans="1:24" ht="23.25">
      <c r="A1" s="19" t="s">
        <v>75</v>
      </c>
      <c r="L1" s="7" t="s">
        <v>71</v>
      </c>
      <c r="Q1" s="38"/>
      <c r="S1" s="17" t="s">
        <v>33</v>
      </c>
      <c r="W1" s="45"/>
    </row>
    <row r="2" spans="1:24">
      <c r="A2" s="6" t="s">
        <v>19</v>
      </c>
      <c r="B2" s="5" t="s">
        <v>15</v>
      </c>
      <c r="C2" s="5" t="s">
        <v>16</v>
      </c>
      <c r="L2" s="23" t="s">
        <v>4</v>
      </c>
      <c r="Q2" s="38"/>
      <c r="W2" s="45"/>
    </row>
    <row r="3" spans="1:24">
      <c r="A3" s="20" t="s">
        <v>82</v>
      </c>
      <c r="B3" s="21">
        <v>5.5</v>
      </c>
      <c r="C3" s="5" t="s">
        <v>18</v>
      </c>
      <c r="D3" s="51"/>
      <c r="L3" s="42" t="s">
        <v>30</v>
      </c>
      <c r="M3" s="43"/>
      <c r="Q3" s="38"/>
      <c r="W3" s="45"/>
    </row>
    <row r="4" spans="1:24">
      <c r="A4" s="20" t="s">
        <v>83</v>
      </c>
      <c r="B4" s="21">
        <v>7.8</v>
      </c>
      <c r="C4" s="22">
        <v>1</v>
      </c>
      <c r="D4" s="51" t="s">
        <v>40</v>
      </c>
      <c r="E4" s="20"/>
      <c r="F4" s="20"/>
      <c r="G4" s="20"/>
      <c r="H4" s="20"/>
      <c r="L4" s="7" t="s">
        <v>31</v>
      </c>
      <c r="Q4" s="38"/>
      <c r="W4" s="45"/>
    </row>
    <row r="5" spans="1:24">
      <c r="A5" s="53">
        <v>44206</v>
      </c>
      <c r="B5" s="21">
        <v>8</v>
      </c>
      <c r="C5" s="35">
        <v>20</v>
      </c>
      <c r="D5" s="20" t="s">
        <v>39</v>
      </c>
      <c r="E5" s="20"/>
      <c r="F5" s="20"/>
      <c r="G5" s="20"/>
      <c r="H5" s="20"/>
      <c r="L5" s="7"/>
      <c r="Q5" s="38"/>
      <c r="W5" s="45"/>
    </row>
    <row r="6" spans="1:24" ht="21">
      <c r="A6" s="20"/>
      <c r="B6" s="12"/>
      <c r="D6" s="36" t="s">
        <v>3</v>
      </c>
      <c r="L6" s="23" t="s">
        <v>32</v>
      </c>
      <c r="Q6" s="38"/>
      <c r="W6" s="45"/>
    </row>
    <row r="7" spans="1:24">
      <c r="A7" s="1" t="s">
        <v>20</v>
      </c>
      <c r="B7" s="23" t="s">
        <v>29</v>
      </c>
      <c r="L7" s="23" t="s">
        <v>66</v>
      </c>
      <c r="Q7" s="38"/>
      <c r="W7" s="45"/>
    </row>
    <row r="8" spans="1:24" ht="21">
      <c r="A8" s="5" t="s">
        <v>6</v>
      </c>
      <c r="B8" s="23" t="s">
        <v>21</v>
      </c>
      <c r="D8" s="9"/>
      <c r="L8" s="7"/>
      <c r="Q8" s="38"/>
      <c r="W8" s="45"/>
    </row>
    <row r="9" spans="1:24">
      <c r="A9" s="25">
        <v>2.6</v>
      </c>
      <c r="B9" s="57" t="str">
        <f>IF(A10&lt;A9,S1,"")</f>
        <v/>
      </c>
      <c r="L9" s="7" t="s">
        <v>23</v>
      </c>
      <c r="Q9" s="38"/>
      <c r="W9" s="45"/>
    </row>
    <row r="10" spans="1:24">
      <c r="A10" s="52">
        <v>4.4000000000000004</v>
      </c>
      <c r="B10" s="23"/>
      <c r="D10" s="7"/>
      <c r="F10" s="7"/>
      <c r="H10" s="7"/>
      <c r="J10" s="7"/>
      <c r="L10" s="7" t="s">
        <v>84</v>
      </c>
      <c r="Q10" s="38"/>
      <c r="W10" s="45"/>
    </row>
    <row r="11" spans="1:24">
      <c r="A11" s="5" t="s">
        <v>5</v>
      </c>
      <c r="B11" s="61" t="s">
        <v>24</v>
      </c>
      <c r="C11" s="62"/>
      <c r="D11" s="63" t="s">
        <v>28</v>
      </c>
      <c r="E11" s="64"/>
      <c r="F11" s="65" t="s">
        <v>27</v>
      </c>
      <c r="G11" s="66"/>
      <c r="H11" s="67" t="s">
        <v>26</v>
      </c>
      <c r="I11" s="68"/>
      <c r="J11" s="69" t="s">
        <v>25</v>
      </c>
      <c r="K11" s="70"/>
      <c r="L11" s="7" t="s">
        <v>73</v>
      </c>
      <c r="Q11" s="38"/>
      <c r="T11" s="41" t="s">
        <v>0</v>
      </c>
      <c r="W11" s="44" t="s">
        <v>10</v>
      </c>
    </row>
    <row r="12" spans="1:24">
      <c r="A12" s="5"/>
      <c r="B12" s="31" t="s">
        <v>11</v>
      </c>
      <c r="C12" s="28" t="s">
        <v>14</v>
      </c>
      <c r="D12" s="31" t="s">
        <v>11</v>
      </c>
      <c r="E12" s="29"/>
      <c r="F12" s="31" t="s">
        <v>11</v>
      </c>
      <c r="G12" s="29"/>
      <c r="H12" s="31" t="s">
        <v>11</v>
      </c>
      <c r="I12" s="29"/>
      <c r="J12" s="31" t="s">
        <v>11</v>
      </c>
      <c r="K12" s="30"/>
      <c r="L12" s="7" t="s">
        <v>68</v>
      </c>
      <c r="Q12" s="38" t="s">
        <v>37</v>
      </c>
      <c r="R12" t="s">
        <v>38</v>
      </c>
      <c r="S12" s="1" t="s">
        <v>9</v>
      </c>
      <c r="U12" s="1" t="s">
        <v>1</v>
      </c>
      <c r="V12" s="3" t="s">
        <v>13</v>
      </c>
      <c r="W12" s="46">
        <f>COUNTIF(W13:W362,"=1")-1</f>
        <v>44</v>
      </c>
    </row>
    <row r="13" spans="1:24">
      <c r="A13" s="5" t="s">
        <v>7</v>
      </c>
      <c r="B13" s="8" t="s">
        <v>12</v>
      </c>
      <c r="C13" s="11">
        <f>VLOOKUP(1,T12:$U$362,2,TRUE)</f>
        <v>2.6</v>
      </c>
      <c r="D13" s="8" t="s">
        <v>12</v>
      </c>
      <c r="E13" s="10" t="s">
        <v>2</v>
      </c>
      <c r="F13" s="8" t="s">
        <v>12</v>
      </c>
      <c r="G13" s="10" t="s">
        <v>2</v>
      </c>
      <c r="H13" s="8" t="s">
        <v>12</v>
      </c>
      <c r="I13" s="10" t="s">
        <v>2</v>
      </c>
      <c r="J13" s="8" t="s">
        <v>12</v>
      </c>
      <c r="K13" s="12" t="s">
        <v>2</v>
      </c>
      <c r="L13" s="7"/>
      <c r="N13" s="2"/>
      <c r="O13" s="2"/>
      <c r="P13" s="2"/>
      <c r="Q13" s="39" t="str">
        <f t="shared" ref="Q13:Q14" si="0">IF($A$9&gt;$A$10,"",IF(U13=$A$9,1,IF(U14=$A$10,2,"")))</f>
        <v/>
      </c>
      <c r="R13" t="str">
        <f t="shared" ref="R13:R14" si="1">IF($A$9&gt;$A$10,"",IF(U13=$A$10,2,""))</f>
        <v/>
      </c>
      <c r="S13" s="47">
        <v>1</v>
      </c>
      <c r="T13" s="2" t="e">
        <f>IF(V13=1,1,IF(AND(ISNUMBER(T11),T11&gt;100)," ",IF(AND(ISNUMBER(T11),T11+1&lt;102),T11+1," ")))</f>
        <v>#VALUE!</v>
      </c>
      <c r="U13" s="1">
        <v>1.01</v>
      </c>
      <c r="V13" s="1" t="str">
        <f t="shared" ref="V13:V14" si="2">IF(U13=$A$9,1,IF(U13=$A$10,2," "))</f>
        <v xml:space="preserve"> </v>
      </c>
      <c r="W13" s="48" t="str">
        <f>IF(Q13=1,1,"")</f>
        <v/>
      </c>
    </row>
    <row r="14" spans="1:24">
      <c r="A14" s="5" t="s">
        <v>8</v>
      </c>
      <c r="B14" s="8">
        <v>1</v>
      </c>
      <c r="C14" s="16">
        <f>VLOOKUP(2,T12:$U$362,2,TRUE)</f>
        <v>2.62</v>
      </c>
      <c r="D14" s="8">
        <v>21</v>
      </c>
      <c r="E14" s="16">
        <f>VLOOKUP(22,T12:$U$362,2,TRUE)</f>
        <v>3.05</v>
      </c>
      <c r="F14" s="8">
        <v>41</v>
      </c>
      <c r="G14" s="16">
        <f>VLOOKUP(42,T12:$U$362,2,TRUE)</f>
        <v>4.0999999999999996</v>
      </c>
      <c r="H14" s="8">
        <v>61</v>
      </c>
      <c r="I14" s="16">
        <f>VLOOKUP(62,T12:$U$362,2,TRUE)</f>
        <v>6.2</v>
      </c>
      <c r="J14" s="8">
        <v>81</v>
      </c>
      <c r="K14" s="16">
        <f>VLOOKUP(82,$T$12:$U$362,2,TRUE)</f>
        <v>10.5</v>
      </c>
      <c r="L14" s="23" t="s">
        <v>69</v>
      </c>
      <c r="N14" s="2"/>
      <c r="O14" s="2"/>
      <c r="P14" s="2"/>
      <c r="Q14" s="39" t="str">
        <f t="shared" si="0"/>
        <v/>
      </c>
      <c r="R14" t="str">
        <f t="shared" si="1"/>
        <v/>
      </c>
      <c r="S14" s="47">
        <v>2</v>
      </c>
      <c r="T14" s="2" t="e">
        <f t="shared" ref="T14:T77" si="3">IF(V14=1,1,IF(AND(ISNUMBER(T13),T13&gt;100)," ",IF(AND(ISNUMBER(T13),T13+1&lt;102),T13+1," ")))</f>
        <v>#VALUE!</v>
      </c>
      <c r="U14" s="1">
        <v>1.02</v>
      </c>
      <c r="V14" s="1" t="str">
        <f t="shared" si="2"/>
        <v xml:space="preserve"> </v>
      </c>
      <c r="W14" s="49" t="str">
        <f>IF(Q14=1,1,IF(R13=2,"",W13))</f>
        <v/>
      </c>
    </row>
    <row r="15" spans="1:24">
      <c r="A15" s="18">
        <f>W12</f>
        <v>44</v>
      </c>
      <c r="B15" s="8">
        <v>2</v>
      </c>
      <c r="C15" s="16">
        <f>VLOOKUP(3,T12:$U$362,2,TRUE)</f>
        <v>2.64</v>
      </c>
      <c r="D15" s="8">
        <v>22</v>
      </c>
      <c r="E15" s="16">
        <f>VLOOKUP(23,T12:$U$362,2,TRUE)</f>
        <v>3.1</v>
      </c>
      <c r="F15" s="8">
        <v>42</v>
      </c>
      <c r="G15" s="16">
        <f>VLOOKUP(43,T12:$U$362,2,TRUE)</f>
        <v>4.2</v>
      </c>
      <c r="H15" s="8">
        <v>62</v>
      </c>
      <c r="I15" s="16">
        <f>VLOOKUP(63,T12:$U$362,2,TRUE)</f>
        <v>6.4</v>
      </c>
      <c r="J15" s="8">
        <v>82</v>
      </c>
      <c r="K15" s="16">
        <f>VLOOKUP(83,$T$12:$U$362,2,TRUE)</f>
        <v>11</v>
      </c>
      <c r="L15" s="37" t="s">
        <v>34</v>
      </c>
      <c r="N15" s="2"/>
      <c r="O15" s="2"/>
      <c r="P15" s="2"/>
      <c r="Q15" s="39" t="str">
        <f>IF($A$9&gt;$A$10,"",IF(U15=$A$9,1,IF(U16=$A$10,2,"")))</f>
        <v/>
      </c>
      <c r="R15" t="str">
        <f>IF($A$9&gt;$A$10,"",IF(U15=$A$10,2,""))</f>
        <v/>
      </c>
      <c r="S15" s="47">
        <v>3</v>
      </c>
      <c r="T15" s="2" t="e">
        <f t="shared" si="3"/>
        <v>#VALUE!</v>
      </c>
      <c r="U15" s="1">
        <v>1.03</v>
      </c>
      <c r="V15" s="1" t="str">
        <f>IF(U15=$A$9,1,IF(U15=$A$10,2," "))</f>
        <v xml:space="preserve"> </v>
      </c>
      <c r="W15" s="49" t="str">
        <f>IF(Q15=1,1,IF(R14=2,"",W14))</f>
        <v/>
      </c>
      <c r="X15" s="6" t="str">
        <f>IF(Q15&lt;1,"zero",W14)</f>
        <v/>
      </c>
    </row>
    <row r="16" spans="1:24">
      <c r="B16" s="8">
        <v>3</v>
      </c>
      <c r="C16" s="16">
        <f>VLOOKUP(4,T12:$U$362,2,TRUE)</f>
        <v>2.66</v>
      </c>
      <c r="D16" s="8">
        <v>23</v>
      </c>
      <c r="E16" s="16">
        <f>VLOOKUP(24,T12:$U$362,2,TRUE)</f>
        <v>3.15</v>
      </c>
      <c r="F16" s="8">
        <v>43</v>
      </c>
      <c r="G16" s="16">
        <f>VLOOKUP(44,T12:$U$362,2,TRUE)</f>
        <v>4.3</v>
      </c>
      <c r="H16" s="8">
        <v>63</v>
      </c>
      <c r="I16" s="16">
        <f>VLOOKUP(64,T12:$U$362,2,TRUE)</f>
        <v>6.6</v>
      </c>
      <c r="J16" s="8">
        <v>83</v>
      </c>
      <c r="K16" s="16">
        <f>VLOOKUP(84,$T$12:$U$362,2,TRUE)</f>
        <v>11.5</v>
      </c>
      <c r="L16" s="26" t="s">
        <v>35</v>
      </c>
      <c r="N16" s="2"/>
      <c r="O16" s="2"/>
      <c r="P16" s="2"/>
      <c r="Q16" s="39" t="str">
        <f t="shared" ref="Q16:Q79" si="4">IF($A$9&gt;$A$10,"",IF(U16=$A$9,1,IF(U17=$A$10,2,"")))</f>
        <v/>
      </c>
      <c r="R16" t="str">
        <f t="shared" ref="R16:R79" si="5">IF($A$9&gt;$A$10,"",IF(U16=$A$10,2,""))</f>
        <v/>
      </c>
      <c r="S16" s="47">
        <v>4</v>
      </c>
      <c r="T16" s="2" t="e">
        <f t="shared" si="3"/>
        <v>#VALUE!</v>
      </c>
      <c r="U16" s="1">
        <v>1.04</v>
      </c>
      <c r="V16" s="1" t="str">
        <f t="shared" ref="V16:V79" si="6">IF(U16=$A$9,1,IF(U16=$A$10,2," "))</f>
        <v xml:space="preserve"> </v>
      </c>
      <c r="W16" s="49" t="str">
        <f t="shared" ref="W16:W79" si="7">IF(Q16=1,1,IF(R15=2,"",W15))</f>
        <v/>
      </c>
    </row>
    <row r="17" spans="2:23">
      <c r="B17" s="8">
        <v>4</v>
      </c>
      <c r="C17" s="16">
        <f>VLOOKUP(5,T12:$U$362,2,TRUE)</f>
        <v>2.68</v>
      </c>
      <c r="D17" s="8">
        <v>24</v>
      </c>
      <c r="E17" s="16">
        <f>VLOOKUP(25,T12:$U$362,2,TRUE)</f>
        <v>3.2</v>
      </c>
      <c r="F17" s="8">
        <v>44</v>
      </c>
      <c r="G17" s="16">
        <f>VLOOKUP(45,T12:$U$362,2,TRUE)</f>
        <v>4.4000000000000004</v>
      </c>
      <c r="H17" s="8">
        <v>64</v>
      </c>
      <c r="I17" s="16">
        <f>VLOOKUP(65,T12:$U$362,2,TRUE)</f>
        <v>6.8</v>
      </c>
      <c r="J17" s="8">
        <v>84</v>
      </c>
      <c r="K17" s="16">
        <f>VLOOKUP(85,$T$12:$U$362,2,TRUE)</f>
        <v>12</v>
      </c>
      <c r="L17" s="7" t="s">
        <v>70</v>
      </c>
      <c r="N17" s="2"/>
      <c r="O17" s="2"/>
      <c r="P17" s="2"/>
      <c r="Q17" s="14" t="str">
        <f t="shared" si="4"/>
        <v/>
      </c>
      <c r="R17" t="str">
        <f t="shared" si="5"/>
        <v/>
      </c>
      <c r="S17" s="47">
        <v>5</v>
      </c>
      <c r="T17" s="2" t="e">
        <f t="shared" si="3"/>
        <v>#VALUE!</v>
      </c>
      <c r="U17" s="1">
        <v>1.05</v>
      </c>
      <c r="V17" s="1" t="str">
        <f t="shared" si="6"/>
        <v xml:space="preserve"> </v>
      </c>
      <c r="W17" s="49" t="str">
        <f t="shared" si="7"/>
        <v/>
      </c>
    </row>
    <row r="18" spans="2:23">
      <c r="B18" s="8">
        <v>5</v>
      </c>
      <c r="C18" s="16">
        <f>VLOOKUP(6,T12:$U$362,2,TRUE)</f>
        <v>2.7</v>
      </c>
      <c r="D18" s="8">
        <v>25</v>
      </c>
      <c r="E18" s="16">
        <f>VLOOKUP(26,T12:$U$362,2,TRUE)</f>
        <v>3.25</v>
      </c>
      <c r="F18" s="8">
        <v>45</v>
      </c>
      <c r="G18" s="16">
        <f>VLOOKUP(46,T12:$U$362,2,TRUE)</f>
        <v>4.5</v>
      </c>
      <c r="H18" s="8">
        <v>65</v>
      </c>
      <c r="I18" s="16">
        <f>VLOOKUP(66,T12:$U$362,2,TRUE)</f>
        <v>7</v>
      </c>
      <c r="J18" s="8">
        <v>85</v>
      </c>
      <c r="K18" s="16">
        <f>VLOOKUP(86,$T$12:$U$362,2,TRUE)</f>
        <v>12.5</v>
      </c>
      <c r="L18" s="55" t="s">
        <v>85</v>
      </c>
      <c r="M18" s="56"/>
      <c r="N18" s="2"/>
      <c r="O18" s="2"/>
      <c r="P18" s="2"/>
      <c r="Q18" s="14" t="str">
        <f t="shared" si="4"/>
        <v/>
      </c>
      <c r="R18" t="str">
        <f t="shared" si="5"/>
        <v/>
      </c>
      <c r="S18" s="47">
        <v>6</v>
      </c>
      <c r="T18" s="2" t="e">
        <f t="shared" si="3"/>
        <v>#VALUE!</v>
      </c>
      <c r="U18" s="1">
        <v>1.06</v>
      </c>
      <c r="V18" s="1" t="str">
        <f t="shared" si="6"/>
        <v xml:space="preserve"> </v>
      </c>
      <c r="W18" s="49" t="str">
        <f t="shared" si="7"/>
        <v/>
      </c>
    </row>
    <row r="19" spans="2:23">
      <c r="B19" s="8">
        <v>6</v>
      </c>
      <c r="C19" s="16">
        <f>VLOOKUP(7,T12:$U$362,2,TRUE)</f>
        <v>2.72</v>
      </c>
      <c r="D19" s="8">
        <v>26</v>
      </c>
      <c r="E19" s="16">
        <f>VLOOKUP(27,T12:$U$362,2,TRUE)</f>
        <v>3.3</v>
      </c>
      <c r="F19" s="8">
        <v>46</v>
      </c>
      <c r="G19" s="16">
        <f>VLOOKUP(47,T12:$U$362,2,TRUE)</f>
        <v>4.5999999999999996</v>
      </c>
      <c r="H19" s="8">
        <v>66</v>
      </c>
      <c r="I19" s="16">
        <f>VLOOKUP(67,T12:$U$362,2,TRUE)</f>
        <v>7.2</v>
      </c>
      <c r="J19" s="8">
        <v>86</v>
      </c>
      <c r="K19" s="16">
        <f>VLOOKUP(87,$T$12:$U$362,2,TRUE)</f>
        <v>13</v>
      </c>
      <c r="L19" s="7" t="s">
        <v>74</v>
      </c>
      <c r="N19" s="2"/>
      <c r="O19" s="2"/>
      <c r="P19" s="2"/>
      <c r="Q19" s="14" t="str">
        <f t="shared" si="4"/>
        <v/>
      </c>
      <c r="R19" t="str">
        <f t="shared" si="5"/>
        <v/>
      </c>
      <c r="S19" s="47">
        <v>7</v>
      </c>
      <c r="T19" s="2" t="e">
        <f t="shared" si="3"/>
        <v>#VALUE!</v>
      </c>
      <c r="U19" s="1">
        <v>1.07</v>
      </c>
      <c r="V19" s="1" t="str">
        <f t="shared" si="6"/>
        <v xml:space="preserve"> </v>
      </c>
      <c r="W19" s="49" t="str">
        <f t="shared" si="7"/>
        <v/>
      </c>
    </row>
    <row r="20" spans="2:23">
      <c r="B20" s="8">
        <v>7</v>
      </c>
      <c r="C20" s="16">
        <f>VLOOKUP(8,T12:$U$362,2,TRUE)</f>
        <v>2.74</v>
      </c>
      <c r="D20" s="8">
        <v>27</v>
      </c>
      <c r="E20" s="16">
        <f>VLOOKUP(28,T12:$U$362,2,TRUE)</f>
        <v>3.35</v>
      </c>
      <c r="F20" s="8">
        <v>47</v>
      </c>
      <c r="G20" s="16">
        <f>VLOOKUP(48,T12:$U$362,2,TRUE)</f>
        <v>4.7</v>
      </c>
      <c r="H20" s="8">
        <v>67</v>
      </c>
      <c r="I20" s="16">
        <f>VLOOKUP(68,T12:$U$362,2,TRUE)</f>
        <v>7.4</v>
      </c>
      <c r="J20" s="8">
        <v>87</v>
      </c>
      <c r="K20" s="16">
        <f>VLOOKUP(88,$T$12:$U$362,2,TRUE)</f>
        <v>13.5</v>
      </c>
      <c r="L20" s="7" t="s">
        <v>36</v>
      </c>
      <c r="N20" s="2"/>
      <c r="O20" s="2"/>
      <c r="P20" s="2"/>
      <c r="Q20" s="14" t="str">
        <f t="shared" si="4"/>
        <v/>
      </c>
      <c r="R20" t="str">
        <f t="shared" si="5"/>
        <v/>
      </c>
      <c r="S20" s="47">
        <v>8</v>
      </c>
      <c r="T20" s="2" t="e">
        <f t="shared" si="3"/>
        <v>#VALUE!</v>
      </c>
      <c r="U20" s="1">
        <v>1.08</v>
      </c>
      <c r="V20" s="1" t="str">
        <f t="shared" si="6"/>
        <v xml:space="preserve"> </v>
      </c>
      <c r="W20" s="49" t="str">
        <f t="shared" si="7"/>
        <v/>
      </c>
    </row>
    <row r="21" spans="2:23">
      <c r="B21" s="8">
        <v>8</v>
      </c>
      <c r="C21" s="16">
        <f>VLOOKUP(9,T12:$U$362,2,TRUE)</f>
        <v>2.76</v>
      </c>
      <c r="D21" s="8">
        <v>28</v>
      </c>
      <c r="E21" s="16">
        <f>VLOOKUP(29,T12:$U$362,2,TRUE)</f>
        <v>3.4</v>
      </c>
      <c r="F21" s="8">
        <v>48</v>
      </c>
      <c r="G21" s="16">
        <f>VLOOKUP(49,T12:$U$362,2,TRUE)</f>
        <v>4.8</v>
      </c>
      <c r="H21" s="8">
        <v>68</v>
      </c>
      <c r="I21" s="16">
        <f>VLOOKUP(69,T12:$U$362,2,TRUE)</f>
        <v>7.6</v>
      </c>
      <c r="J21" s="8">
        <v>88</v>
      </c>
      <c r="K21" s="16">
        <f>VLOOKUP(89,$T$12:$U$362,2,TRUE)</f>
        <v>14</v>
      </c>
      <c r="L21" s="7"/>
      <c r="N21" s="2"/>
      <c r="O21" s="2"/>
      <c r="P21" s="2"/>
      <c r="Q21" s="14" t="str">
        <f t="shared" si="4"/>
        <v/>
      </c>
      <c r="R21" t="str">
        <f t="shared" si="5"/>
        <v/>
      </c>
      <c r="S21" s="47">
        <v>9</v>
      </c>
      <c r="T21" s="2" t="e">
        <f t="shared" si="3"/>
        <v>#VALUE!</v>
      </c>
      <c r="U21" s="1">
        <v>1.0900000000000001</v>
      </c>
      <c r="V21" s="1" t="str">
        <f t="shared" si="6"/>
        <v xml:space="preserve"> </v>
      </c>
      <c r="W21" s="49" t="str">
        <f t="shared" si="7"/>
        <v/>
      </c>
    </row>
    <row r="22" spans="2:23">
      <c r="B22" s="8">
        <v>9</v>
      </c>
      <c r="C22" s="16">
        <f>VLOOKUP(10,T12:$U$362,2,TRUE)</f>
        <v>2.78</v>
      </c>
      <c r="D22" s="8">
        <v>29</v>
      </c>
      <c r="E22" s="16">
        <f>VLOOKUP(30,T12:$U$362,2,TRUE)</f>
        <v>3.45</v>
      </c>
      <c r="F22" s="8">
        <v>49</v>
      </c>
      <c r="G22" s="16">
        <f>VLOOKUP(50,T12:$U$362,2,TRUE)</f>
        <v>4.9000000000000004</v>
      </c>
      <c r="H22" s="8">
        <v>69</v>
      </c>
      <c r="I22" s="16">
        <f>VLOOKUP(70,T12:$U$362,2,TRUE)</f>
        <v>7.8</v>
      </c>
      <c r="J22" s="8">
        <v>89</v>
      </c>
      <c r="K22" s="16">
        <f>VLOOKUP(90,$T$12:$U$362,2,TRUE)</f>
        <v>14.5</v>
      </c>
      <c r="L22" s="24" t="s">
        <v>22</v>
      </c>
      <c r="N22" s="2"/>
      <c r="O22" s="2"/>
      <c r="P22" s="2"/>
      <c r="Q22" s="14" t="str">
        <f t="shared" si="4"/>
        <v/>
      </c>
      <c r="R22" t="str">
        <f t="shared" si="5"/>
        <v/>
      </c>
      <c r="S22" s="47">
        <v>10</v>
      </c>
      <c r="T22" s="2" t="e">
        <f t="shared" si="3"/>
        <v>#VALUE!</v>
      </c>
      <c r="U22" s="1">
        <v>1.1000000000000001</v>
      </c>
      <c r="V22" s="1" t="str">
        <f t="shared" si="6"/>
        <v xml:space="preserve"> </v>
      </c>
      <c r="W22" s="49" t="str">
        <f t="shared" si="7"/>
        <v/>
      </c>
    </row>
    <row r="23" spans="2:23">
      <c r="B23" s="8">
        <v>10</v>
      </c>
      <c r="C23" s="16">
        <f>VLOOKUP(11,T12:$U$362,2,TRUE)</f>
        <v>2.8</v>
      </c>
      <c r="D23" s="8">
        <v>30</v>
      </c>
      <c r="E23" s="16">
        <f>VLOOKUP(31,T12:$U$362,2,TRUE)</f>
        <v>3.5</v>
      </c>
      <c r="F23" s="8">
        <v>50</v>
      </c>
      <c r="G23" s="16">
        <f>VLOOKUP(51,T12:$U$362,2,TRUE)</f>
        <v>5</v>
      </c>
      <c r="H23" s="8">
        <v>70</v>
      </c>
      <c r="I23" s="16">
        <f>VLOOKUP(71,T12:$U$362,2,TRUE)</f>
        <v>8</v>
      </c>
      <c r="J23" s="8">
        <v>90</v>
      </c>
      <c r="K23" s="16">
        <f>VLOOKUP(91,$T$12:$U$362,2,TRUE)</f>
        <v>15</v>
      </c>
      <c r="L23" s="8"/>
      <c r="N23" s="2"/>
      <c r="O23" s="2"/>
      <c r="P23" s="2"/>
      <c r="Q23" s="14" t="str">
        <f t="shared" si="4"/>
        <v/>
      </c>
      <c r="R23" t="str">
        <f t="shared" si="5"/>
        <v/>
      </c>
      <c r="S23" s="47">
        <v>11</v>
      </c>
      <c r="T23" s="2" t="e">
        <f t="shared" si="3"/>
        <v>#VALUE!</v>
      </c>
      <c r="U23" s="1">
        <v>1.1100000000000001</v>
      </c>
      <c r="V23" s="1" t="str">
        <f t="shared" si="6"/>
        <v xml:space="preserve"> </v>
      </c>
      <c r="W23" s="49" t="str">
        <f t="shared" si="7"/>
        <v/>
      </c>
    </row>
    <row r="24" spans="2:23">
      <c r="B24" s="8">
        <v>11</v>
      </c>
      <c r="C24" s="16">
        <f>VLOOKUP(12,T12:$U$362,2,TRUE)</f>
        <v>2.82</v>
      </c>
      <c r="D24" s="8">
        <v>31</v>
      </c>
      <c r="E24" s="16">
        <f>VLOOKUP(32,T12:$U$362,2,TRUE)</f>
        <v>3.55</v>
      </c>
      <c r="F24" s="8">
        <v>51</v>
      </c>
      <c r="G24" s="16">
        <f>VLOOKUP(52,T12:$U$362,2,TRUE)</f>
        <v>5.0999999999999996</v>
      </c>
      <c r="H24" s="8">
        <v>71</v>
      </c>
      <c r="I24" s="16">
        <f>VLOOKUP(72,T12:$U$362,2,TRUE)</f>
        <v>8.1999999999999993</v>
      </c>
      <c r="J24" s="8">
        <v>91</v>
      </c>
      <c r="K24" s="16">
        <f>VLOOKUP(92,$T$12:$U$362,2,TRUE)</f>
        <v>15.5</v>
      </c>
      <c r="L24" s="8"/>
      <c r="N24" s="2"/>
      <c r="O24" s="2"/>
      <c r="P24" s="2"/>
      <c r="Q24" s="14" t="str">
        <f t="shared" si="4"/>
        <v/>
      </c>
      <c r="R24" t="str">
        <f t="shared" si="5"/>
        <v/>
      </c>
      <c r="S24" s="47">
        <v>12</v>
      </c>
      <c r="T24" s="2" t="e">
        <f t="shared" si="3"/>
        <v>#VALUE!</v>
      </c>
      <c r="U24" s="1">
        <v>1.1200000000000001</v>
      </c>
      <c r="V24" s="1" t="str">
        <f t="shared" si="6"/>
        <v xml:space="preserve"> </v>
      </c>
      <c r="W24" s="49" t="str">
        <f t="shared" si="7"/>
        <v/>
      </c>
    </row>
    <row r="25" spans="2:23">
      <c r="B25" s="8">
        <v>12</v>
      </c>
      <c r="C25" s="16">
        <f>VLOOKUP(13,T12:$U$362,2,TRUE)</f>
        <v>2.84</v>
      </c>
      <c r="D25" s="8">
        <v>32</v>
      </c>
      <c r="E25" s="16">
        <f>VLOOKUP(33,T12:$U$362,2,TRUE)</f>
        <v>3.6</v>
      </c>
      <c r="F25" s="8">
        <v>52</v>
      </c>
      <c r="G25" s="16">
        <f>VLOOKUP(53,T12:$U$362,2,TRUE)</f>
        <v>5.2</v>
      </c>
      <c r="H25" s="8">
        <v>72</v>
      </c>
      <c r="I25" s="16">
        <f>VLOOKUP(73,T12:$U$362,2,TRUE)</f>
        <v>8.4</v>
      </c>
      <c r="J25" s="8">
        <v>92</v>
      </c>
      <c r="K25" s="16">
        <f>VLOOKUP(93,$T$12:$U$362,2,TRUE)</f>
        <v>16</v>
      </c>
      <c r="L25" s="8"/>
      <c r="N25" s="2"/>
      <c r="O25" s="2"/>
      <c r="P25" s="2"/>
      <c r="Q25" s="14" t="str">
        <f t="shared" si="4"/>
        <v/>
      </c>
      <c r="R25" t="str">
        <f t="shared" si="5"/>
        <v/>
      </c>
      <c r="S25" s="47">
        <v>13</v>
      </c>
      <c r="T25" s="2" t="e">
        <f t="shared" si="3"/>
        <v>#VALUE!</v>
      </c>
      <c r="U25" s="1">
        <v>1.1299999999999999</v>
      </c>
      <c r="V25" s="1" t="str">
        <f t="shared" si="6"/>
        <v xml:space="preserve"> </v>
      </c>
      <c r="W25" s="49" t="str">
        <f t="shared" si="7"/>
        <v/>
      </c>
    </row>
    <row r="26" spans="2:23">
      <c r="B26" s="8">
        <v>13</v>
      </c>
      <c r="C26" s="16">
        <f>VLOOKUP(14,T12:$U$362,2,TRUE)</f>
        <v>2.86</v>
      </c>
      <c r="D26" s="8">
        <v>33</v>
      </c>
      <c r="E26" s="16">
        <f>VLOOKUP(34,T12:$U$362,2,TRUE)</f>
        <v>3.65</v>
      </c>
      <c r="F26" s="8">
        <v>53</v>
      </c>
      <c r="G26" s="16">
        <f>VLOOKUP(54,T12:$U$362,2,TRUE)</f>
        <v>5.3</v>
      </c>
      <c r="H26" s="8">
        <v>73</v>
      </c>
      <c r="I26" s="16">
        <f>VLOOKUP(74,T12:$U$362,2,TRUE)</f>
        <v>8.6</v>
      </c>
      <c r="J26" s="8">
        <v>93</v>
      </c>
      <c r="K26" s="16">
        <f>VLOOKUP(94,$T$12:$U$362,2,TRUE)</f>
        <v>16.5</v>
      </c>
      <c r="L26" s="8"/>
      <c r="N26" s="2"/>
      <c r="O26" s="2"/>
      <c r="P26" s="2"/>
      <c r="Q26" s="14" t="str">
        <f t="shared" si="4"/>
        <v/>
      </c>
      <c r="R26" t="str">
        <f t="shared" si="5"/>
        <v/>
      </c>
      <c r="S26" s="47">
        <v>14</v>
      </c>
      <c r="T26" s="2" t="e">
        <f t="shared" si="3"/>
        <v>#VALUE!</v>
      </c>
      <c r="U26" s="1">
        <v>1.1399999999999999</v>
      </c>
      <c r="V26" s="1" t="str">
        <f t="shared" si="6"/>
        <v xml:space="preserve"> </v>
      </c>
      <c r="W26" s="49" t="str">
        <f t="shared" si="7"/>
        <v/>
      </c>
    </row>
    <row r="27" spans="2:23">
      <c r="B27" s="8">
        <v>14</v>
      </c>
      <c r="C27" s="16">
        <f>VLOOKUP(15,T12:$U$362,2,TRUE)</f>
        <v>2.88</v>
      </c>
      <c r="D27" s="8">
        <v>34</v>
      </c>
      <c r="E27" s="16">
        <f>VLOOKUP(35,T12:$U$362,2,TRUE)</f>
        <v>3.7</v>
      </c>
      <c r="F27" s="8">
        <v>54</v>
      </c>
      <c r="G27" s="16">
        <f>VLOOKUP(55,T12:$U$362,2,TRUE)</f>
        <v>5.4</v>
      </c>
      <c r="H27" s="8">
        <v>74</v>
      </c>
      <c r="I27" s="16">
        <f>VLOOKUP(75,T12:$U$362,2,TRUE)</f>
        <v>8.8000000000000007</v>
      </c>
      <c r="J27" s="8">
        <v>94</v>
      </c>
      <c r="K27" s="16">
        <f>VLOOKUP(95,$T$12:$U$362,2,TRUE)</f>
        <v>17</v>
      </c>
      <c r="L27" s="8"/>
      <c r="N27" s="2"/>
      <c r="O27" s="2"/>
      <c r="P27" s="2"/>
      <c r="Q27" s="14" t="str">
        <f t="shared" si="4"/>
        <v/>
      </c>
      <c r="R27" t="str">
        <f t="shared" si="5"/>
        <v/>
      </c>
      <c r="S27" s="47">
        <v>15</v>
      </c>
      <c r="T27" s="2" t="e">
        <f t="shared" si="3"/>
        <v>#VALUE!</v>
      </c>
      <c r="U27" s="1">
        <v>1.1499999999999999</v>
      </c>
      <c r="V27" s="1" t="str">
        <f t="shared" si="6"/>
        <v xml:space="preserve"> </v>
      </c>
      <c r="W27" s="49" t="str">
        <f t="shared" si="7"/>
        <v/>
      </c>
    </row>
    <row r="28" spans="2:23">
      <c r="B28" s="8">
        <v>15</v>
      </c>
      <c r="C28" s="16">
        <f>VLOOKUP(16,T12:$U$362,2,TRUE)</f>
        <v>2.9</v>
      </c>
      <c r="D28" s="8">
        <v>35</v>
      </c>
      <c r="E28" s="16">
        <f>VLOOKUP(36,T12:$U$362,2,TRUE)</f>
        <v>3.75</v>
      </c>
      <c r="F28" s="8">
        <v>55</v>
      </c>
      <c r="G28" s="16">
        <f>VLOOKUP(56,T12:$U$362,2,TRUE)</f>
        <v>5.5</v>
      </c>
      <c r="H28" s="8">
        <v>75</v>
      </c>
      <c r="I28" s="16">
        <f>VLOOKUP(76,T12:$U$362,2,TRUE)</f>
        <v>9</v>
      </c>
      <c r="J28" s="8">
        <v>95</v>
      </c>
      <c r="K28" s="16">
        <f>VLOOKUP(96,$T$12:$U$362,2,TRUE)</f>
        <v>17.5</v>
      </c>
      <c r="L28" s="8"/>
      <c r="N28" s="2"/>
      <c r="O28" s="2"/>
      <c r="P28" s="2"/>
      <c r="Q28" s="14" t="str">
        <f t="shared" si="4"/>
        <v/>
      </c>
      <c r="R28" t="str">
        <f t="shared" si="5"/>
        <v/>
      </c>
      <c r="S28" s="47">
        <v>16</v>
      </c>
      <c r="T28" s="2" t="e">
        <f t="shared" si="3"/>
        <v>#VALUE!</v>
      </c>
      <c r="U28" s="1">
        <v>1.1599999999999999</v>
      </c>
      <c r="V28" s="1" t="str">
        <f t="shared" si="6"/>
        <v xml:space="preserve"> </v>
      </c>
      <c r="W28" s="49" t="str">
        <f t="shared" si="7"/>
        <v/>
      </c>
    </row>
    <row r="29" spans="2:23">
      <c r="B29" s="8">
        <v>16</v>
      </c>
      <c r="C29" s="16">
        <f>VLOOKUP(17,T12:$U$362,2,TRUE)</f>
        <v>2.92</v>
      </c>
      <c r="D29" s="8">
        <v>36</v>
      </c>
      <c r="E29" s="16">
        <f>VLOOKUP(37,T12:$U$362,2,TRUE)</f>
        <v>3.8</v>
      </c>
      <c r="F29" s="8">
        <v>56</v>
      </c>
      <c r="G29" s="16">
        <f>VLOOKUP(57,T12:$U$362,2,TRUE)</f>
        <v>5.6</v>
      </c>
      <c r="H29" s="8">
        <v>76</v>
      </c>
      <c r="I29" s="16">
        <f>VLOOKUP(77,T12:$U$362,2,TRUE)</f>
        <v>9.1999999999999993</v>
      </c>
      <c r="J29" s="8">
        <v>96</v>
      </c>
      <c r="K29" s="16">
        <f>VLOOKUP(97,$T$12:$U$362,2,TRUE)</f>
        <v>18</v>
      </c>
      <c r="L29" s="8"/>
      <c r="N29" s="2"/>
      <c r="O29" s="2"/>
      <c r="P29" s="2"/>
      <c r="Q29" s="14" t="str">
        <f t="shared" si="4"/>
        <v/>
      </c>
      <c r="R29" t="str">
        <f t="shared" si="5"/>
        <v/>
      </c>
      <c r="S29" s="47">
        <v>17</v>
      </c>
      <c r="T29" s="2" t="e">
        <f t="shared" si="3"/>
        <v>#VALUE!</v>
      </c>
      <c r="U29" s="1">
        <v>1.17</v>
      </c>
      <c r="V29" s="1" t="str">
        <f t="shared" si="6"/>
        <v xml:space="preserve"> </v>
      </c>
      <c r="W29" s="49" t="str">
        <f t="shared" si="7"/>
        <v/>
      </c>
    </row>
    <row r="30" spans="2:23">
      <c r="B30" s="8">
        <v>17</v>
      </c>
      <c r="C30" s="16">
        <f>VLOOKUP(18,T12:$U$362,2,TRUE)</f>
        <v>2.94</v>
      </c>
      <c r="D30" s="8">
        <v>37</v>
      </c>
      <c r="E30" s="16">
        <f>VLOOKUP(38,T12:$U$362,2,TRUE)</f>
        <v>3.85</v>
      </c>
      <c r="F30" s="8">
        <v>57</v>
      </c>
      <c r="G30" s="16">
        <f>VLOOKUP(58,T12:$U$362,2,TRUE)</f>
        <v>5.7</v>
      </c>
      <c r="H30" s="8">
        <v>77</v>
      </c>
      <c r="I30" s="16">
        <f>VLOOKUP(78,T12:$U$362,2,TRUE)</f>
        <v>9.4</v>
      </c>
      <c r="J30" s="8">
        <v>97</v>
      </c>
      <c r="K30" s="16">
        <f>VLOOKUP(98,$T$12:$U$362,2,TRUE)</f>
        <v>18.5</v>
      </c>
      <c r="L30" s="8"/>
      <c r="N30" s="2"/>
      <c r="O30" s="2"/>
      <c r="P30" s="2"/>
      <c r="Q30" s="14" t="str">
        <f t="shared" si="4"/>
        <v/>
      </c>
      <c r="R30" t="str">
        <f t="shared" si="5"/>
        <v/>
      </c>
      <c r="S30" s="47">
        <v>18</v>
      </c>
      <c r="T30" s="2" t="e">
        <f t="shared" si="3"/>
        <v>#VALUE!</v>
      </c>
      <c r="U30" s="1">
        <v>1.18</v>
      </c>
      <c r="V30" s="1" t="str">
        <f t="shared" si="6"/>
        <v xml:space="preserve"> </v>
      </c>
      <c r="W30" s="49" t="str">
        <f t="shared" si="7"/>
        <v/>
      </c>
    </row>
    <row r="31" spans="2:23">
      <c r="B31" s="8">
        <v>18</v>
      </c>
      <c r="C31" s="16">
        <f>VLOOKUP(19,T12:$U$362,2,TRUE)</f>
        <v>2.96</v>
      </c>
      <c r="D31" s="8">
        <v>38</v>
      </c>
      <c r="E31" s="16">
        <f>VLOOKUP(39,T12:$U$362,2,TRUE)</f>
        <v>3.9</v>
      </c>
      <c r="F31" s="8">
        <v>58</v>
      </c>
      <c r="G31" s="16">
        <f>VLOOKUP(59,T12:$U$362,2,TRUE)</f>
        <v>5.8</v>
      </c>
      <c r="H31" s="8">
        <v>78</v>
      </c>
      <c r="I31" s="16">
        <f>VLOOKUP(79,T12:$U$362,2,TRUE)</f>
        <v>9.6</v>
      </c>
      <c r="J31" s="8">
        <v>98</v>
      </c>
      <c r="K31" s="16">
        <f>VLOOKUP(99,$T$12:$U$362,2,TRUE)</f>
        <v>19</v>
      </c>
      <c r="L31" s="8"/>
      <c r="N31" s="2"/>
      <c r="O31" s="2"/>
      <c r="P31" s="2"/>
      <c r="Q31" s="14" t="str">
        <f t="shared" si="4"/>
        <v/>
      </c>
      <c r="R31" t="str">
        <f t="shared" si="5"/>
        <v/>
      </c>
      <c r="S31" s="47">
        <v>19</v>
      </c>
      <c r="T31" s="2" t="e">
        <f t="shared" si="3"/>
        <v>#VALUE!</v>
      </c>
      <c r="U31" s="1">
        <v>1.19</v>
      </c>
      <c r="V31" s="1" t="str">
        <f t="shared" si="6"/>
        <v xml:space="preserve"> </v>
      </c>
      <c r="W31" s="49" t="str">
        <f t="shared" si="7"/>
        <v/>
      </c>
    </row>
    <row r="32" spans="2:23">
      <c r="B32" s="8">
        <v>19</v>
      </c>
      <c r="C32" s="16">
        <f>VLOOKUP(20,T12:$U$362,2,TRUE)</f>
        <v>2.98</v>
      </c>
      <c r="D32" s="8">
        <v>39</v>
      </c>
      <c r="E32" s="16">
        <f>VLOOKUP(40,T12:$U$362,2,TRUE)</f>
        <v>3.95</v>
      </c>
      <c r="F32" s="8">
        <v>59</v>
      </c>
      <c r="G32" s="16">
        <f>VLOOKUP(60,T12:$U$362,2,TRUE)</f>
        <v>5.9</v>
      </c>
      <c r="H32" s="8">
        <v>79</v>
      </c>
      <c r="I32" s="16">
        <f>VLOOKUP(80,$T$12:$U$362,2,TRUE)</f>
        <v>9.8000000000000007</v>
      </c>
      <c r="J32" s="8">
        <v>99</v>
      </c>
      <c r="K32" s="16">
        <f>VLOOKUP(100,$T$12:$U$362,2,TRUE)</f>
        <v>19.5</v>
      </c>
      <c r="L32" s="8"/>
      <c r="N32" s="2"/>
      <c r="O32" s="2"/>
      <c r="P32" s="2"/>
      <c r="Q32" s="14" t="str">
        <f t="shared" si="4"/>
        <v/>
      </c>
      <c r="R32" t="str">
        <f t="shared" si="5"/>
        <v/>
      </c>
      <c r="S32" s="47">
        <v>20</v>
      </c>
      <c r="T32" s="2" t="e">
        <f t="shared" si="3"/>
        <v>#VALUE!</v>
      </c>
      <c r="U32" s="1">
        <v>1.2</v>
      </c>
      <c r="V32" s="1" t="str">
        <f t="shared" si="6"/>
        <v xml:space="preserve"> </v>
      </c>
      <c r="W32" s="49" t="str">
        <f t="shared" si="7"/>
        <v/>
      </c>
    </row>
    <row r="33" spans="2:23">
      <c r="B33" s="32">
        <v>20</v>
      </c>
      <c r="C33" s="34">
        <f>VLOOKUP(21,T12:$U$362,2,TRUE)</f>
        <v>3</v>
      </c>
      <c r="D33" s="8">
        <v>40</v>
      </c>
      <c r="E33" s="34">
        <f>VLOOKUP(41,T12:$U$362,2,TRUE)</f>
        <v>4</v>
      </c>
      <c r="F33" s="8">
        <v>60</v>
      </c>
      <c r="G33" s="34">
        <f>VLOOKUP(61,T12:$U$362,2,TRUE)</f>
        <v>6</v>
      </c>
      <c r="H33" s="8">
        <v>80</v>
      </c>
      <c r="I33" s="34">
        <f>VLOOKUP(81,$T$12:$U$362,2,TRUE)</f>
        <v>10</v>
      </c>
      <c r="J33" s="32">
        <v>100</v>
      </c>
      <c r="K33" s="33">
        <f>VLOOKUP(101,$T$12:$U$362,2,TRUE)</f>
        <v>20</v>
      </c>
      <c r="L33" s="8"/>
      <c r="N33" s="2"/>
      <c r="O33" s="2"/>
      <c r="P33" s="2"/>
      <c r="Q33" s="14" t="str">
        <f t="shared" si="4"/>
        <v/>
      </c>
      <c r="R33" t="str">
        <f t="shared" si="5"/>
        <v/>
      </c>
      <c r="S33" s="47">
        <v>21</v>
      </c>
      <c r="T33" s="2" t="e">
        <f t="shared" si="3"/>
        <v>#VALUE!</v>
      </c>
      <c r="U33" s="1">
        <v>1.21</v>
      </c>
      <c r="V33" s="1" t="str">
        <f t="shared" si="6"/>
        <v xml:space="preserve"> </v>
      </c>
      <c r="W33" s="49" t="str">
        <f t="shared" si="7"/>
        <v/>
      </c>
    </row>
    <row r="34" spans="2:23">
      <c r="C34" s="28"/>
      <c r="D34" s="29"/>
      <c r="E34" s="29"/>
      <c r="F34" s="29"/>
      <c r="G34" s="29"/>
      <c r="H34" s="29"/>
      <c r="I34" s="28"/>
      <c r="J34" s="27"/>
      <c r="L34" s="8"/>
      <c r="N34" s="2"/>
      <c r="O34" s="2"/>
      <c r="P34" s="2"/>
      <c r="Q34" s="14" t="str">
        <f t="shared" si="4"/>
        <v/>
      </c>
      <c r="R34" t="str">
        <f t="shared" si="5"/>
        <v/>
      </c>
      <c r="S34" s="47">
        <v>22</v>
      </c>
      <c r="T34" s="2" t="e">
        <f t="shared" si="3"/>
        <v>#VALUE!</v>
      </c>
      <c r="U34" s="1">
        <v>1.22</v>
      </c>
      <c r="V34" s="1" t="str">
        <f t="shared" si="6"/>
        <v xml:space="preserve"> </v>
      </c>
      <c r="W34" s="49" t="str">
        <f t="shared" si="7"/>
        <v/>
      </c>
    </row>
    <row r="35" spans="2:23">
      <c r="L35" s="5"/>
      <c r="N35" s="2"/>
      <c r="O35" s="2"/>
      <c r="P35" s="2"/>
      <c r="Q35" s="14" t="str">
        <f t="shared" si="4"/>
        <v/>
      </c>
      <c r="R35" t="str">
        <f t="shared" si="5"/>
        <v/>
      </c>
      <c r="S35" s="47">
        <v>23</v>
      </c>
      <c r="T35" s="2" t="e">
        <f t="shared" si="3"/>
        <v>#VALUE!</v>
      </c>
      <c r="U35" s="1">
        <v>1.23</v>
      </c>
      <c r="V35" s="1" t="str">
        <f t="shared" si="6"/>
        <v xml:space="preserve"> </v>
      </c>
      <c r="W35" s="49" t="str">
        <f t="shared" si="7"/>
        <v/>
      </c>
    </row>
    <row r="36" spans="2:23">
      <c r="N36" s="2"/>
      <c r="O36" s="2"/>
      <c r="P36" s="2"/>
      <c r="Q36" s="14" t="str">
        <f t="shared" si="4"/>
        <v/>
      </c>
      <c r="R36" t="str">
        <f t="shared" si="5"/>
        <v/>
      </c>
      <c r="S36" s="47">
        <v>24</v>
      </c>
      <c r="T36" s="2" t="e">
        <f t="shared" si="3"/>
        <v>#VALUE!</v>
      </c>
      <c r="U36" s="1">
        <v>1.24</v>
      </c>
      <c r="V36" s="1" t="str">
        <f t="shared" si="6"/>
        <v xml:space="preserve"> </v>
      </c>
      <c r="W36" s="49" t="str">
        <f t="shared" si="7"/>
        <v/>
      </c>
    </row>
    <row r="37" spans="2:23">
      <c r="N37" s="2"/>
      <c r="O37" s="2"/>
      <c r="P37" s="2"/>
      <c r="Q37" s="14" t="str">
        <f t="shared" si="4"/>
        <v/>
      </c>
      <c r="R37" t="str">
        <f t="shared" si="5"/>
        <v/>
      </c>
      <c r="S37" s="47">
        <v>25</v>
      </c>
      <c r="T37" s="2" t="e">
        <f t="shared" si="3"/>
        <v>#VALUE!</v>
      </c>
      <c r="U37" s="1">
        <v>1.25</v>
      </c>
      <c r="V37" s="1" t="str">
        <f t="shared" si="6"/>
        <v xml:space="preserve"> </v>
      </c>
      <c r="W37" s="49" t="str">
        <f t="shared" si="7"/>
        <v/>
      </c>
    </row>
    <row r="38" spans="2:23">
      <c r="N38" s="2"/>
      <c r="O38" s="2"/>
      <c r="P38" s="2"/>
      <c r="Q38" s="14" t="str">
        <f t="shared" si="4"/>
        <v/>
      </c>
      <c r="R38" t="str">
        <f t="shared" si="5"/>
        <v/>
      </c>
      <c r="S38" s="47">
        <v>26</v>
      </c>
      <c r="T38" s="2" t="e">
        <f t="shared" si="3"/>
        <v>#VALUE!</v>
      </c>
      <c r="U38" s="1">
        <v>1.26</v>
      </c>
      <c r="V38" s="1" t="str">
        <f t="shared" si="6"/>
        <v xml:space="preserve"> </v>
      </c>
      <c r="W38" s="49" t="str">
        <f t="shared" si="7"/>
        <v/>
      </c>
    </row>
    <row r="39" spans="2:23">
      <c r="N39" s="2"/>
      <c r="O39" s="2"/>
      <c r="P39" s="2"/>
      <c r="Q39" s="14" t="str">
        <f t="shared" si="4"/>
        <v/>
      </c>
      <c r="R39" t="str">
        <f t="shared" si="5"/>
        <v/>
      </c>
      <c r="S39" s="47">
        <v>27</v>
      </c>
      <c r="T39" s="2" t="e">
        <f t="shared" si="3"/>
        <v>#VALUE!</v>
      </c>
      <c r="U39" s="1">
        <v>1.27</v>
      </c>
      <c r="V39" s="1" t="str">
        <f t="shared" si="6"/>
        <v xml:space="preserve"> </v>
      </c>
      <c r="W39" s="49" t="str">
        <f t="shared" si="7"/>
        <v/>
      </c>
    </row>
    <row r="40" spans="2:23">
      <c r="N40" s="2"/>
      <c r="O40" s="2"/>
      <c r="P40" s="2"/>
      <c r="Q40" s="14" t="str">
        <f t="shared" si="4"/>
        <v/>
      </c>
      <c r="R40" t="str">
        <f t="shared" si="5"/>
        <v/>
      </c>
      <c r="S40" s="47">
        <v>28</v>
      </c>
      <c r="T40" s="2" t="e">
        <f t="shared" si="3"/>
        <v>#VALUE!</v>
      </c>
      <c r="U40" s="1">
        <v>1.28</v>
      </c>
      <c r="V40" s="1" t="str">
        <f t="shared" si="6"/>
        <v xml:space="preserve"> </v>
      </c>
      <c r="W40" s="49" t="str">
        <f t="shared" si="7"/>
        <v/>
      </c>
    </row>
    <row r="41" spans="2:23">
      <c r="N41" s="2"/>
      <c r="O41" s="2"/>
      <c r="P41" s="2"/>
      <c r="Q41" s="14" t="str">
        <f t="shared" si="4"/>
        <v/>
      </c>
      <c r="R41" t="str">
        <f t="shared" si="5"/>
        <v/>
      </c>
      <c r="S41" s="47">
        <v>29</v>
      </c>
      <c r="T41" s="2" t="e">
        <f t="shared" si="3"/>
        <v>#VALUE!</v>
      </c>
      <c r="U41" s="1">
        <v>1.29</v>
      </c>
      <c r="V41" s="1" t="str">
        <f t="shared" si="6"/>
        <v xml:space="preserve"> </v>
      </c>
      <c r="W41" s="49" t="str">
        <f t="shared" si="7"/>
        <v/>
      </c>
    </row>
    <row r="42" spans="2:23">
      <c r="N42" s="2"/>
      <c r="O42" s="2"/>
      <c r="P42" s="2"/>
      <c r="Q42" s="14" t="str">
        <f t="shared" si="4"/>
        <v/>
      </c>
      <c r="R42" t="str">
        <f t="shared" si="5"/>
        <v/>
      </c>
      <c r="S42" s="47">
        <v>30</v>
      </c>
      <c r="T42" s="2" t="e">
        <f t="shared" si="3"/>
        <v>#VALUE!</v>
      </c>
      <c r="U42" s="1">
        <v>1.3</v>
      </c>
      <c r="V42" s="1" t="str">
        <f t="shared" si="6"/>
        <v xml:space="preserve"> </v>
      </c>
      <c r="W42" s="49" t="str">
        <f t="shared" si="7"/>
        <v/>
      </c>
    </row>
    <row r="43" spans="2:23">
      <c r="N43" s="2"/>
      <c r="O43" s="2"/>
      <c r="P43" s="2"/>
      <c r="Q43" s="14" t="str">
        <f t="shared" si="4"/>
        <v/>
      </c>
      <c r="R43" t="str">
        <f t="shared" si="5"/>
        <v/>
      </c>
      <c r="S43" s="47">
        <v>31</v>
      </c>
      <c r="T43" s="2" t="e">
        <f t="shared" si="3"/>
        <v>#VALUE!</v>
      </c>
      <c r="U43" s="1">
        <v>1.31</v>
      </c>
      <c r="V43" s="1" t="str">
        <f t="shared" si="6"/>
        <v xml:space="preserve"> </v>
      </c>
      <c r="W43" s="49" t="str">
        <f t="shared" si="7"/>
        <v/>
      </c>
    </row>
    <row r="44" spans="2:23">
      <c r="N44" s="2"/>
      <c r="O44" s="2"/>
      <c r="P44" s="2"/>
      <c r="Q44" s="14" t="str">
        <f t="shared" si="4"/>
        <v/>
      </c>
      <c r="R44" t="str">
        <f t="shared" si="5"/>
        <v/>
      </c>
      <c r="S44" s="47">
        <v>32</v>
      </c>
      <c r="T44" s="2" t="e">
        <f t="shared" si="3"/>
        <v>#VALUE!</v>
      </c>
      <c r="U44" s="1">
        <v>1.32</v>
      </c>
      <c r="V44" s="1" t="str">
        <f t="shared" si="6"/>
        <v xml:space="preserve"> </v>
      </c>
      <c r="W44" s="49" t="str">
        <f t="shared" si="7"/>
        <v/>
      </c>
    </row>
    <row r="45" spans="2:23">
      <c r="N45" s="2"/>
      <c r="O45" s="2"/>
      <c r="P45" s="2"/>
      <c r="Q45" s="14" t="str">
        <f t="shared" si="4"/>
        <v/>
      </c>
      <c r="R45" t="str">
        <f t="shared" si="5"/>
        <v/>
      </c>
      <c r="S45" s="47">
        <v>33</v>
      </c>
      <c r="T45" s="2" t="e">
        <f t="shared" si="3"/>
        <v>#VALUE!</v>
      </c>
      <c r="U45" s="1">
        <v>1.33</v>
      </c>
      <c r="V45" s="1" t="str">
        <f t="shared" si="6"/>
        <v xml:space="preserve"> </v>
      </c>
      <c r="W45" s="49" t="str">
        <f t="shared" si="7"/>
        <v/>
      </c>
    </row>
    <row r="46" spans="2:23">
      <c r="N46" s="2"/>
      <c r="O46" s="2"/>
      <c r="P46" s="2"/>
      <c r="Q46" s="14" t="str">
        <f t="shared" si="4"/>
        <v/>
      </c>
      <c r="R46" t="str">
        <f t="shared" si="5"/>
        <v/>
      </c>
      <c r="S46" s="47">
        <v>34</v>
      </c>
      <c r="T46" s="2" t="e">
        <f t="shared" si="3"/>
        <v>#VALUE!</v>
      </c>
      <c r="U46" s="1">
        <v>1.34</v>
      </c>
      <c r="V46" s="1" t="str">
        <f t="shared" si="6"/>
        <v xml:space="preserve"> </v>
      </c>
      <c r="W46" s="49" t="str">
        <f t="shared" si="7"/>
        <v/>
      </c>
    </row>
    <row r="47" spans="2:23">
      <c r="N47" s="2"/>
      <c r="O47" s="2"/>
      <c r="P47" s="2"/>
      <c r="Q47" s="14" t="str">
        <f t="shared" si="4"/>
        <v/>
      </c>
      <c r="R47" t="str">
        <f t="shared" si="5"/>
        <v/>
      </c>
      <c r="S47" s="47">
        <v>35</v>
      </c>
      <c r="T47" s="2" t="e">
        <f t="shared" si="3"/>
        <v>#VALUE!</v>
      </c>
      <c r="U47" s="1">
        <v>1.35</v>
      </c>
      <c r="V47" s="1" t="str">
        <f t="shared" si="6"/>
        <v xml:space="preserve"> </v>
      </c>
      <c r="W47" s="49" t="str">
        <f t="shared" si="7"/>
        <v/>
      </c>
    </row>
    <row r="48" spans="2:23">
      <c r="N48" s="2"/>
      <c r="O48" s="2"/>
      <c r="P48" s="2"/>
      <c r="Q48" s="14" t="str">
        <f t="shared" si="4"/>
        <v/>
      </c>
      <c r="R48" t="str">
        <f t="shared" si="5"/>
        <v/>
      </c>
      <c r="S48" s="47">
        <v>36</v>
      </c>
      <c r="T48" s="2" t="e">
        <f t="shared" si="3"/>
        <v>#VALUE!</v>
      </c>
      <c r="U48" s="1">
        <v>1.36</v>
      </c>
      <c r="V48" s="1" t="str">
        <f t="shared" si="6"/>
        <v xml:space="preserve"> </v>
      </c>
      <c r="W48" s="49" t="str">
        <f t="shared" si="7"/>
        <v/>
      </c>
    </row>
    <row r="49" spans="14:23">
      <c r="N49" s="2"/>
      <c r="O49" s="2"/>
      <c r="P49" s="2"/>
      <c r="Q49" s="14" t="str">
        <f t="shared" si="4"/>
        <v/>
      </c>
      <c r="R49" t="str">
        <f t="shared" si="5"/>
        <v/>
      </c>
      <c r="S49" s="47">
        <v>37</v>
      </c>
      <c r="T49" s="2" t="e">
        <f t="shared" si="3"/>
        <v>#VALUE!</v>
      </c>
      <c r="U49" s="1">
        <v>1.37</v>
      </c>
      <c r="V49" s="1" t="str">
        <f t="shared" si="6"/>
        <v xml:space="preserve"> </v>
      </c>
      <c r="W49" s="49" t="str">
        <f t="shared" si="7"/>
        <v/>
      </c>
    </row>
    <row r="50" spans="14:23">
      <c r="N50" s="2"/>
      <c r="O50" s="2"/>
      <c r="P50" s="2"/>
      <c r="Q50" s="14" t="str">
        <f t="shared" si="4"/>
        <v/>
      </c>
      <c r="R50" t="str">
        <f t="shared" si="5"/>
        <v/>
      </c>
      <c r="S50" s="47">
        <v>38</v>
      </c>
      <c r="T50" s="2" t="e">
        <f t="shared" si="3"/>
        <v>#VALUE!</v>
      </c>
      <c r="U50" s="1">
        <v>1.38</v>
      </c>
      <c r="V50" s="1" t="str">
        <f t="shared" si="6"/>
        <v xml:space="preserve"> </v>
      </c>
      <c r="W50" s="49" t="str">
        <f t="shared" si="7"/>
        <v/>
      </c>
    </row>
    <row r="51" spans="14:23">
      <c r="N51" s="2"/>
      <c r="O51" s="2"/>
      <c r="P51" s="2"/>
      <c r="Q51" s="14" t="str">
        <f t="shared" si="4"/>
        <v/>
      </c>
      <c r="R51" t="str">
        <f t="shared" si="5"/>
        <v/>
      </c>
      <c r="S51" s="47">
        <v>39</v>
      </c>
      <c r="T51" s="2" t="e">
        <f t="shared" si="3"/>
        <v>#VALUE!</v>
      </c>
      <c r="U51" s="1">
        <v>1.39</v>
      </c>
      <c r="V51" s="1" t="str">
        <f t="shared" si="6"/>
        <v xml:space="preserve"> </v>
      </c>
      <c r="W51" s="49" t="str">
        <f t="shared" si="7"/>
        <v/>
      </c>
    </row>
    <row r="52" spans="14:23">
      <c r="N52" s="2"/>
      <c r="O52" s="2"/>
      <c r="P52" s="2"/>
      <c r="Q52" s="14" t="str">
        <f t="shared" si="4"/>
        <v/>
      </c>
      <c r="R52" t="str">
        <f t="shared" si="5"/>
        <v/>
      </c>
      <c r="S52" s="47">
        <v>40</v>
      </c>
      <c r="T52" s="2" t="e">
        <f t="shared" si="3"/>
        <v>#VALUE!</v>
      </c>
      <c r="U52" s="1">
        <v>1.4</v>
      </c>
      <c r="V52" s="1" t="str">
        <f t="shared" si="6"/>
        <v xml:space="preserve"> </v>
      </c>
      <c r="W52" s="49" t="str">
        <f t="shared" si="7"/>
        <v/>
      </c>
    </row>
    <row r="53" spans="14:23">
      <c r="N53" s="2"/>
      <c r="O53" s="2"/>
      <c r="P53" s="2"/>
      <c r="Q53" s="14" t="str">
        <f t="shared" si="4"/>
        <v/>
      </c>
      <c r="R53" t="str">
        <f t="shared" si="5"/>
        <v/>
      </c>
      <c r="S53" s="47">
        <v>41</v>
      </c>
      <c r="T53" s="2" t="e">
        <f t="shared" si="3"/>
        <v>#VALUE!</v>
      </c>
      <c r="U53" s="1">
        <v>1.41</v>
      </c>
      <c r="V53" s="1" t="str">
        <f t="shared" si="6"/>
        <v xml:space="preserve"> </v>
      </c>
      <c r="W53" s="49" t="str">
        <f t="shared" si="7"/>
        <v/>
      </c>
    </row>
    <row r="54" spans="14:23">
      <c r="N54" s="2"/>
      <c r="O54" s="2"/>
      <c r="P54" s="2"/>
      <c r="Q54" s="14" t="str">
        <f t="shared" si="4"/>
        <v/>
      </c>
      <c r="R54" t="str">
        <f t="shared" si="5"/>
        <v/>
      </c>
      <c r="S54" s="47">
        <v>42</v>
      </c>
      <c r="T54" s="2" t="e">
        <f t="shared" si="3"/>
        <v>#VALUE!</v>
      </c>
      <c r="U54" s="1">
        <v>1.42</v>
      </c>
      <c r="V54" s="1" t="str">
        <f t="shared" si="6"/>
        <v xml:space="preserve"> </v>
      </c>
      <c r="W54" s="49" t="str">
        <f t="shared" si="7"/>
        <v/>
      </c>
    </row>
    <row r="55" spans="14:23">
      <c r="N55" s="2"/>
      <c r="O55" s="2"/>
      <c r="P55" s="2"/>
      <c r="Q55" s="14" t="str">
        <f t="shared" si="4"/>
        <v/>
      </c>
      <c r="R55" t="str">
        <f t="shared" si="5"/>
        <v/>
      </c>
      <c r="S55" s="47">
        <v>43</v>
      </c>
      <c r="T55" s="2" t="e">
        <f t="shared" si="3"/>
        <v>#VALUE!</v>
      </c>
      <c r="U55" s="1">
        <v>1.43</v>
      </c>
      <c r="V55" s="1" t="str">
        <f t="shared" si="6"/>
        <v xml:space="preserve"> </v>
      </c>
      <c r="W55" s="49" t="str">
        <f t="shared" si="7"/>
        <v/>
      </c>
    </row>
    <row r="56" spans="14:23">
      <c r="N56" s="2"/>
      <c r="O56" s="2"/>
      <c r="P56" s="2"/>
      <c r="Q56" s="14" t="str">
        <f t="shared" si="4"/>
        <v/>
      </c>
      <c r="R56" t="str">
        <f t="shared" si="5"/>
        <v/>
      </c>
      <c r="S56" s="47">
        <v>44</v>
      </c>
      <c r="T56" s="2" t="e">
        <f t="shared" si="3"/>
        <v>#VALUE!</v>
      </c>
      <c r="U56" s="1">
        <v>1.44</v>
      </c>
      <c r="V56" s="1" t="str">
        <f t="shared" si="6"/>
        <v xml:space="preserve"> </v>
      </c>
      <c r="W56" s="49" t="str">
        <f t="shared" si="7"/>
        <v/>
      </c>
    </row>
    <row r="57" spans="14:23">
      <c r="N57" s="2"/>
      <c r="O57" s="2"/>
      <c r="P57" s="2"/>
      <c r="Q57" s="14" t="str">
        <f t="shared" si="4"/>
        <v/>
      </c>
      <c r="R57" t="str">
        <f t="shared" si="5"/>
        <v/>
      </c>
      <c r="S57" s="47">
        <v>45</v>
      </c>
      <c r="T57" s="2" t="e">
        <f t="shared" si="3"/>
        <v>#VALUE!</v>
      </c>
      <c r="U57" s="1">
        <v>1.45</v>
      </c>
      <c r="V57" s="1" t="str">
        <f t="shared" si="6"/>
        <v xml:space="preserve"> </v>
      </c>
      <c r="W57" s="49" t="str">
        <f t="shared" si="7"/>
        <v/>
      </c>
    </row>
    <row r="58" spans="14:23">
      <c r="N58" s="2"/>
      <c r="O58" s="2"/>
      <c r="P58" s="2"/>
      <c r="Q58" s="14" t="str">
        <f t="shared" si="4"/>
        <v/>
      </c>
      <c r="R58" t="str">
        <f t="shared" si="5"/>
        <v/>
      </c>
      <c r="S58" s="47">
        <v>46</v>
      </c>
      <c r="T58" s="2" t="e">
        <f t="shared" si="3"/>
        <v>#VALUE!</v>
      </c>
      <c r="U58" s="1">
        <v>1.46</v>
      </c>
      <c r="V58" s="1" t="str">
        <f t="shared" si="6"/>
        <v xml:space="preserve"> </v>
      </c>
      <c r="W58" s="49" t="str">
        <f t="shared" si="7"/>
        <v/>
      </c>
    </row>
    <row r="59" spans="14:23">
      <c r="N59" s="2"/>
      <c r="O59" s="2"/>
      <c r="P59" s="2"/>
      <c r="Q59" s="14" t="str">
        <f t="shared" si="4"/>
        <v/>
      </c>
      <c r="R59" t="str">
        <f t="shared" si="5"/>
        <v/>
      </c>
      <c r="S59" s="47">
        <v>47</v>
      </c>
      <c r="T59" s="2" t="e">
        <f t="shared" si="3"/>
        <v>#VALUE!</v>
      </c>
      <c r="U59" s="1">
        <v>1.47</v>
      </c>
      <c r="V59" s="1" t="str">
        <f t="shared" si="6"/>
        <v xml:space="preserve"> </v>
      </c>
      <c r="W59" s="49" t="str">
        <f t="shared" si="7"/>
        <v/>
      </c>
    </row>
    <row r="60" spans="14:23">
      <c r="N60" s="2"/>
      <c r="O60" s="2"/>
      <c r="P60" s="2"/>
      <c r="Q60" s="14" t="str">
        <f t="shared" si="4"/>
        <v/>
      </c>
      <c r="R60" t="str">
        <f t="shared" si="5"/>
        <v/>
      </c>
      <c r="S60" s="47">
        <v>48</v>
      </c>
      <c r="T60" s="2" t="e">
        <f t="shared" si="3"/>
        <v>#VALUE!</v>
      </c>
      <c r="U60" s="1">
        <v>1.48</v>
      </c>
      <c r="V60" s="1" t="str">
        <f t="shared" si="6"/>
        <v xml:space="preserve"> </v>
      </c>
      <c r="W60" s="49" t="str">
        <f t="shared" si="7"/>
        <v/>
      </c>
    </row>
    <row r="61" spans="14:23">
      <c r="N61" s="2"/>
      <c r="O61" s="2"/>
      <c r="P61" s="2"/>
      <c r="Q61" s="14" t="str">
        <f t="shared" si="4"/>
        <v/>
      </c>
      <c r="R61" t="str">
        <f t="shared" si="5"/>
        <v/>
      </c>
      <c r="S61" s="47">
        <v>49</v>
      </c>
      <c r="T61" s="2" t="e">
        <f t="shared" si="3"/>
        <v>#VALUE!</v>
      </c>
      <c r="U61" s="1">
        <v>1.49</v>
      </c>
      <c r="V61" s="1" t="str">
        <f t="shared" si="6"/>
        <v xml:space="preserve"> </v>
      </c>
      <c r="W61" s="49" t="str">
        <f t="shared" si="7"/>
        <v/>
      </c>
    </row>
    <row r="62" spans="14:23">
      <c r="N62" s="2"/>
      <c r="O62" s="2"/>
      <c r="P62" s="2"/>
      <c r="Q62" s="14" t="str">
        <f t="shared" si="4"/>
        <v/>
      </c>
      <c r="R62" t="str">
        <f t="shared" si="5"/>
        <v/>
      </c>
      <c r="S62" s="47">
        <v>50</v>
      </c>
      <c r="T62" s="2" t="e">
        <f t="shared" si="3"/>
        <v>#VALUE!</v>
      </c>
      <c r="U62" s="1">
        <v>1.5</v>
      </c>
      <c r="V62" s="1" t="str">
        <f t="shared" si="6"/>
        <v xml:space="preserve"> </v>
      </c>
      <c r="W62" s="49" t="str">
        <f t="shared" si="7"/>
        <v/>
      </c>
    </row>
    <row r="63" spans="14:23">
      <c r="N63" s="2"/>
      <c r="O63" s="2"/>
      <c r="P63" s="2"/>
      <c r="Q63" s="14" t="str">
        <f t="shared" si="4"/>
        <v/>
      </c>
      <c r="R63" t="str">
        <f t="shared" si="5"/>
        <v/>
      </c>
      <c r="S63" s="47">
        <v>51</v>
      </c>
      <c r="T63" s="2" t="e">
        <f t="shared" si="3"/>
        <v>#VALUE!</v>
      </c>
      <c r="U63" s="1">
        <v>1.51</v>
      </c>
      <c r="V63" s="1" t="str">
        <f t="shared" si="6"/>
        <v xml:space="preserve"> </v>
      </c>
      <c r="W63" s="49" t="str">
        <f t="shared" si="7"/>
        <v/>
      </c>
    </row>
    <row r="64" spans="14:23">
      <c r="N64" s="2"/>
      <c r="O64" s="2"/>
      <c r="P64" s="2"/>
      <c r="Q64" s="14" t="str">
        <f t="shared" si="4"/>
        <v/>
      </c>
      <c r="R64" t="str">
        <f t="shared" si="5"/>
        <v/>
      </c>
      <c r="S64" s="47">
        <v>52</v>
      </c>
      <c r="T64" s="2" t="e">
        <f t="shared" si="3"/>
        <v>#VALUE!</v>
      </c>
      <c r="U64" s="1">
        <v>1.52</v>
      </c>
      <c r="V64" s="1" t="str">
        <f t="shared" si="6"/>
        <v xml:space="preserve"> </v>
      </c>
      <c r="W64" s="49" t="str">
        <f t="shared" si="7"/>
        <v/>
      </c>
    </row>
    <row r="65" spans="14:23">
      <c r="N65" s="2"/>
      <c r="O65" s="2"/>
      <c r="P65" s="2"/>
      <c r="Q65" s="14" t="str">
        <f t="shared" si="4"/>
        <v/>
      </c>
      <c r="R65" t="str">
        <f t="shared" si="5"/>
        <v/>
      </c>
      <c r="S65" s="47">
        <v>53</v>
      </c>
      <c r="T65" s="2" t="e">
        <f t="shared" si="3"/>
        <v>#VALUE!</v>
      </c>
      <c r="U65" s="1">
        <v>1.53</v>
      </c>
      <c r="V65" s="1" t="str">
        <f t="shared" si="6"/>
        <v xml:space="preserve"> </v>
      </c>
      <c r="W65" s="49" t="str">
        <f t="shared" si="7"/>
        <v/>
      </c>
    </row>
    <row r="66" spans="14:23">
      <c r="N66" s="2"/>
      <c r="O66" s="2"/>
      <c r="P66" s="2"/>
      <c r="Q66" s="14" t="str">
        <f t="shared" si="4"/>
        <v/>
      </c>
      <c r="R66" t="str">
        <f t="shared" si="5"/>
        <v/>
      </c>
      <c r="S66" s="47">
        <v>54</v>
      </c>
      <c r="T66" s="2" t="e">
        <f t="shared" si="3"/>
        <v>#VALUE!</v>
      </c>
      <c r="U66" s="1">
        <v>1.54</v>
      </c>
      <c r="V66" s="1" t="str">
        <f t="shared" si="6"/>
        <v xml:space="preserve"> </v>
      </c>
      <c r="W66" s="49" t="str">
        <f t="shared" si="7"/>
        <v/>
      </c>
    </row>
    <row r="67" spans="14:23">
      <c r="N67" s="2"/>
      <c r="O67" s="2"/>
      <c r="P67" s="2"/>
      <c r="Q67" s="14" t="str">
        <f t="shared" si="4"/>
        <v/>
      </c>
      <c r="R67" t="str">
        <f t="shared" si="5"/>
        <v/>
      </c>
      <c r="S67" s="47">
        <v>55</v>
      </c>
      <c r="T67" s="2" t="e">
        <f t="shared" si="3"/>
        <v>#VALUE!</v>
      </c>
      <c r="U67" s="1">
        <v>1.55</v>
      </c>
      <c r="V67" s="1" t="str">
        <f t="shared" si="6"/>
        <v xml:space="preserve"> </v>
      </c>
      <c r="W67" s="49" t="str">
        <f t="shared" si="7"/>
        <v/>
      </c>
    </row>
    <row r="68" spans="14:23">
      <c r="N68" s="2"/>
      <c r="O68" s="2"/>
      <c r="P68" s="2"/>
      <c r="Q68" s="14" t="str">
        <f t="shared" si="4"/>
        <v/>
      </c>
      <c r="R68" t="str">
        <f t="shared" si="5"/>
        <v/>
      </c>
      <c r="S68" s="47">
        <v>56</v>
      </c>
      <c r="T68" s="2" t="e">
        <f t="shared" si="3"/>
        <v>#VALUE!</v>
      </c>
      <c r="U68" s="1">
        <v>1.56</v>
      </c>
      <c r="V68" s="1" t="str">
        <f t="shared" si="6"/>
        <v xml:space="preserve"> </v>
      </c>
      <c r="W68" s="49" t="str">
        <f t="shared" si="7"/>
        <v/>
      </c>
    </row>
    <row r="69" spans="14:23">
      <c r="N69" s="2"/>
      <c r="O69" s="2"/>
      <c r="P69" s="2"/>
      <c r="Q69" s="14" t="str">
        <f t="shared" si="4"/>
        <v/>
      </c>
      <c r="R69" t="str">
        <f t="shared" si="5"/>
        <v/>
      </c>
      <c r="S69" s="47">
        <v>57</v>
      </c>
      <c r="T69" s="2" t="e">
        <f t="shared" si="3"/>
        <v>#VALUE!</v>
      </c>
      <c r="U69" s="1">
        <v>1.57</v>
      </c>
      <c r="V69" s="1" t="str">
        <f t="shared" si="6"/>
        <v xml:space="preserve"> </v>
      </c>
      <c r="W69" s="49" t="str">
        <f t="shared" si="7"/>
        <v/>
      </c>
    </row>
    <row r="70" spans="14:23">
      <c r="N70" s="2"/>
      <c r="O70" s="2"/>
      <c r="P70" s="2"/>
      <c r="Q70" s="14" t="str">
        <f t="shared" si="4"/>
        <v/>
      </c>
      <c r="R70" t="str">
        <f t="shared" si="5"/>
        <v/>
      </c>
      <c r="S70" s="47">
        <v>58</v>
      </c>
      <c r="T70" s="2" t="e">
        <f t="shared" si="3"/>
        <v>#VALUE!</v>
      </c>
      <c r="U70" s="1">
        <v>1.58</v>
      </c>
      <c r="V70" s="1" t="str">
        <f t="shared" si="6"/>
        <v xml:space="preserve"> </v>
      </c>
      <c r="W70" s="49" t="str">
        <f t="shared" si="7"/>
        <v/>
      </c>
    </row>
    <row r="71" spans="14:23">
      <c r="N71" s="2"/>
      <c r="O71" s="2"/>
      <c r="P71" s="2"/>
      <c r="Q71" s="14" t="str">
        <f t="shared" si="4"/>
        <v/>
      </c>
      <c r="R71" t="str">
        <f t="shared" si="5"/>
        <v/>
      </c>
      <c r="S71" s="47">
        <v>59</v>
      </c>
      <c r="T71" s="2" t="e">
        <f t="shared" si="3"/>
        <v>#VALUE!</v>
      </c>
      <c r="U71" s="1">
        <v>1.59</v>
      </c>
      <c r="V71" s="1" t="str">
        <f t="shared" si="6"/>
        <v xml:space="preserve"> </v>
      </c>
      <c r="W71" s="49" t="str">
        <f t="shared" si="7"/>
        <v/>
      </c>
    </row>
    <row r="72" spans="14:23">
      <c r="N72" s="2"/>
      <c r="O72" s="2"/>
      <c r="P72" s="2"/>
      <c r="Q72" s="14" t="str">
        <f t="shared" si="4"/>
        <v/>
      </c>
      <c r="R72" t="str">
        <f t="shared" si="5"/>
        <v/>
      </c>
      <c r="S72" s="47">
        <v>60</v>
      </c>
      <c r="T72" s="2" t="e">
        <f t="shared" si="3"/>
        <v>#VALUE!</v>
      </c>
      <c r="U72" s="1">
        <v>1.6</v>
      </c>
      <c r="V72" s="1" t="str">
        <f t="shared" si="6"/>
        <v xml:space="preserve"> </v>
      </c>
      <c r="W72" s="49" t="str">
        <f t="shared" si="7"/>
        <v/>
      </c>
    </row>
    <row r="73" spans="14:23">
      <c r="N73" s="2"/>
      <c r="O73" s="2"/>
      <c r="P73" s="2"/>
      <c r="Q73" s="14" t="str">
        <f t="shared" si="4"/>
        <v/>
      </c>
      <c r="R73" t="str">
        <f t="shared" si="5"/>
        <v/>
      </c>
      <c r="S73" s="47">
        <v>61</v>
      </c>
      <c r="T73" s="2" t="e">
        <f t="shared" si="3"/>
        <v>#VALUE!</v>
      </c>
      <c r="U73" s="1">
        <v>1.61</v>
      </c>
      <c r="V73" s="1" t="str">
        <f t="shared" si="6"/>
        <v xml:space="preserve"> </v>
      </c>
      <c r="W73" s="49" t="str">
        <f t="shared" si="7"/>
        <v/>
      </c>
    </row>
    <row r="74" spans="14:23">
      <c r="N74" s="2"/>
      <c r="O74" s="2"/>
      <c r="P74" s="2"/>
      <c r="Q74" s="14" t="str">
        <f t="shared" si="4"/>
        <v/>
      </c>
      <c r="R74" t="str">
        <f t="shared" si="5"/>
        <v/>
      </c>
      <c r="S74" s="47">
        <v>62</v>
      </c>
      <c r="T74" s="2" t="e">
        <f t="shared" si="3"/>
        <v>#VALUE!</v>
      </c>
      <c r="U74" s="1">
        <v>1.62</v>
      </c>
      <c r="V74" s="1" t="str">
        <f t="shared" si="6"/>
        <v xml:space="preserve"> </v>
      </c>
      <c r="W74" s="49" t="str">
        <f t="shared" si="7"/>
        <v/>
      </c>
    </row>
    <row r="75" spans="14:23">
      <c r="N75" s="2"/>
      <c r="O75" s="2"/>
      <c r="P75" s="2"/>
      <c r="Q75" s="14" t="str">
        <f t="shared" si="4"/>
        <v/>
      </c>
      <c r="R75" t="str">
        <f t="shared" si="5"/>
        <v/>
      </c>
      <c r="S75" s="47">
        <v>63</v>
      </c>
      <c r="T75" s="2" t="e">
        <f t="shared" si="3"/>
        <v>#VALUE!</v>
      </c>
      <c r="U75" s="1">
        <v>1.63</v>
      </c>
      <c r="V75" s="1" t="str">
        <f t="shared" si="6"/>
        <v xml:space="preserve"> </v>
      </c>
      <c r="W75" s="49" t="str">
        <f t="shared" si="7"/>
        <v/>
      </c>
    </row>
    <row r="76" spans="14:23">
      <c r="N76" s="2"/>
      <c r="O76" s="2"/>
      <c r="P76" s="2"/>
      <c r="Q76" s="14" t="str">
        <f t="shared" si="4"/>
        <v/>
      </c>
      <c r="R76" t="str">
        <f t="shared" si="5"/>
        <v/>
      </c>
      <c r="S76" s="47">
        <v>64</v>
      </c>
      <c r="T76" s="2" t="e">
        <f t="shared" si="3"/>
        <v>#VALUE!</v>
      </c>
      <c r="U76" s="1">
        <v>1.64</v>
      </c>
      <c r="V76" s="1" t="str">
        <f t="shared" si="6"/>
        <v xml:space="preserve"> </v>
      </c>
      <c r="W76" s="49" t="str">
        <f t="shared" si="7"/>
        <v/>
      </c>
    </row>
    <row r="77" spans="14:23">
      <c r="N77" s="2"/>
      <c r="O77" s="2"/>
      <c r="P77" s="2"/>
      <c r="Q77" s="14" t="str">
        <f t="shared" si="4"/>
        <v/>
      </c>
      <c r="R77" t="str">
        <f t="shared" si="5"/>
        <v/>
      </c>
      <c r="S77" s="47">
        <v>65</v>
      </c>
      <c r="T77" s="2" t="e">
        <f t="shared" si="3"/>
        <v>#VALUE!</v>
      </c>
      <c r="U77" s="1">
        <v>1.65</v>
      </c>
      <c r="V77" s="1" t="str">
        <f t="shared" si="6"/>
        <v xml:space="preserve"> </v>
      </c>
      <c r="W77" s="49" t="str">
        <f t="shared" si="7"/>
        <v/>
      </c>
    </row>
    <row r="78" spans="14:23">
      <c r="N78" s="2"/>
      <c r="O78" s="2"/>
      <c r="P78" s="2"/>
      <c r="Q78" s="14" t="str">
        <f t="shared" si="4"/>
        <v/>
      </c>
      <c r="R78" t="str">
        <f t="shared" si="5"/>
        <v/>
      </c>
      <c r="S78" s="47">
        <v>66</v>
      </c>
      <c r="T78" s="2" t="e">
        <f t="shared" ref="T78:T142" si="8">IF(V78=1,1,IF(AND(ISNUMBER(T77),T77&gt;100)," ",IF(AND(ISNUMBER(T77),T77+1&lt;102),T77+1," ")))</f>
        <v>#VALUE!</v>
      </c>
      <c r="U78" s="1">
        <v>1.66</v>
      </c>
      <c r="V78" s="1" t="str">
        <f t="shared" si="6"/>
        <v xml:space="preserve"> </v>
      </c>
      <c r="W78" s="49" t="str">
        <f t="shared" si="7"/>
        <v/>
      </c>
    </row>
    <row r="79" spans="14:23">
      <c r="N79" s="2"/>
      <c r="O79" s="2"/>
      <c r="P79" s="2"/>
      <c r="Q79" s="14" t="str">
        <f t="shared" si="4"/>
        <v/>
      </c>
      <c r="R79" t="str">
        <f t="shared" si="5"/>
        <v/>
      </c>
      <c r="S79" s="47">
        <v>67</v>
      </c>
      <c r="T79" s="2" t="e">
        <f t="shared" si="8"/>
        <v>#VALUE!</v>
      </c>
      <c r="U79" s="1">
        <v>1.67</v>
      </c>
      <c r="V79" s="1" t="str">
        <f t="shared" si="6"/>
        <v xml:space="preserve"> </v>
      </c>
      <c r="W79" s="49" t="str">
        <f t="shared" si="7"/>
        <v/>
      </c>
    </row>
    <row r="80" spans="14:23">
      <c r="N80" s="2"/>
      <c r="O80" s="2"/>
      <c r="P80" s="2"/>
      <c r="Q80" s="14" t="str">
        <f t="shared" ref="Q80:Q143" si="9">IF($A$9&gt;$A$10,"",IF(U80=$A$9,1,IF(U81=$A$10,2,"")))</f>
        <v/>
      </c>
      <c r="R80" t="str">
        <f t="shared" ref="R80:R143" si="10">IF($A$9&gt;$A$10,"",IF(U80=$A$10,2,""))</f>
        <v/>
      </c>
      <c r="S80" s="47">
        <v>68</v>
      </c>
      <c r="T80" s="2" t="e">
        <f t="shared" si="8"/>
        <v>#VALUE!</v>
      </c>
      <c r="U80" s="1">
        <v>1.68</v>
      </c>
      <c r="V80" s="1" t="str">
        <f t="shared" ref="V80:V143" si="11">IF(U80=$A$9,1,IF(U80=$A$10,2," "))</f>
        <v xml:space="preserve"> </v>
      </c>
      <c r="W80" s="49" t="str">
        <f t="shared" ref="W80:W143" si="12">IF(Q80=1,1,IF(R79=2,"",W79))</f>
        <v/>
      </c>
    </row>
    <row r="81" spans="14:23">
      <c r="N81" s="2"/>
      <c r="O81" s="2"/>
      <c r="P81" s="2"/>
      <c r="Q81" s="14" t="str">
        <f t="shared" si="9"/>
        <v/>
      </c>
      <c r="R81" t="str">
        <f t="shared" si="10"/>
        <v/>
      </c>
      <c r="S81" s="47">
        <v>69</v>
      </c>
      <c r="T81" s="2" t="e">
        <f t="shared" si="8"/>
        <v>#VALUE!</v>
      </c>
      <c r="U81" s="1">
        <v>1.69</v>
      </c>
      <c r="V81" s="1" t="str">
        <f t="shared" si="11"/>
        <v xml:space="preserve"> </v>
      </c>
      <c r="W81" s="49" t="str">
        <f t="shared" si="12"/>
        <v/>
      </c>
    </row>
    <row r="82" spans="14:23">
      <c r="N82" s="2"/>
      <c r="O82" s="2"/>
      <c r="P82" s="2"/>
      <c r="Q82" s="14" t="str">
        <f t="shared" si="9"/>
        <v/>
      </c>
      <c r="R82" t="str">
        <f t="shared" si="10"/>
        <v/>
      </c>
      <c r="S82" s="47">
        <v>70</v>
      </c>
      <c r="T82" s="2" t="e">
        <f t="shared" si="8"/>
        <v>#VALUE!</v>
      </c>
      <c r="U82" s="1">
        <v>1.7</v>
      </c>
      <c r="V82" s="1" t="str">
        <f t="shared" si="11"/>
        <v xml:space="preserve"> </v>
      </c>
      <c r="W82" s="49" t="str">
        <f t="shared" si="12"/>
        <v/>
      </c>
    </row>
    <row r="83" spans="14:23">
      <c r="N83" s="2"/>
      <c r="O83" s="2"/>
      <c r="P83" s="2"/>
      <c r="Q83" s="14" t="str">
        <f t="shared" si="9"/>
        <v/>
      </c>
      <c r="R83" t="str">
        <f t="shared" si="10"/>
        <v/>
      </c>
      <c r="S83" s="47">
        <v>71</v>
      </c>
      <c r="T83" s="2" t="e">
        <f t="shared" si="8"/>
        <v>#VALUE!</v>
      </c>
      <c r="U83" s="1">
        <v>1.71</v>
      </c>
      <c r="V83" s="1" t="str">
        <f t="shared" si="11"/>
        <v xml:space="preserve"> </v>
      </c>
      <c r="W83" s="49" t="str">
        <f t="shared" si="12"/>
        <v/>
      </c>
    </row>
    <row r="84" spans="14:23">
      <c r="N84" s="2"/>
      <c r="O84" s="2"/>
      <c r="P84" s="2"/>
      <c r="Q84" s="14" t="str">
        <f t="shared" si="9"/>
        <v/>
      </c>
      <c r="R84" t="str">
        <f t="shared" si="10"/>
        <v/>
      </c>
      <c r="S84" s="47">
        <v>72</v>
      </c>
      <c r="T84" s="2" t="e">
        <f t="shared" si="8"/>
        <v>#VALUE!</v>
      </c>
      <c r="U84" s="1">
        <v>1.72</v>
      </c>
      <c r="V84" s="1" t="str">
        <f t="shared" si="11"/>
        <v xml:space="preserve"> </v>
      </c>
      <c r="W84" s="49" t="str">
        <f t="shared" si="12"/>
        <v/>
      </c>
    </row>
    <row r="85" spans="14:23">
      <c r="N85" s="2"/>
      <c r="O85" s="2"/>
      <c r="P85" s="2"/>
      <c r="Q85" s="14" t="str">
        <f t="shared" si="9"/>
        <v/>
      </c>
      <c r="R85" t="str">
        <f t="shared" si="10"/>
        <v/>
      </c>
      <c r="S85" s="47">
        <v>73</v>
      </c>
      <c r="T85" s="2" t="e">
        <f t="shared" si="8"/>
        <v>#VALUE!</v>
      </c>
      <c r="U85" s="1">
        <v>1.73</v>
      </c>
      <c r="V85" s="1" t="str">
        <f t="shared" si="11"/>
        <v xml:space="preserve"> </v>
      </c>
      <c r="W85" s="49" t="str">
        <f t="shared" si="12"/>
        <v/>
      </c>
    </row>
    <row r="86" spans="14:23">
      <c r="N86" s="2"/>
      <c r="O86" s="2"/>
      <c r="P86" s="2"/>
      <c r="Q86" s="14" t="str">
        <f t="shared" si="9"/>
        <v/>
      </c>
      <c r="R86" t="str">
        <f t="shared" si="10"/>
        <v/>
      </c>
      <c r="S86" s="47">
        <v>74</v>
      </c>
      <c r="T86" s="2" t="e">
        <f t="shared" si="8"/>
        <v>#VALUE!</v>
      </c>
      <c r="U86" s="1">
        <v>1.74</v>
      </c>
      <c r="V86" s="1" t="str">
        <f t="shared" si="11"/>
        <v xml:space="preserve"> </v>
      </c>
      <c r="W86" s="49" t="str">
        <f t="shared" si="12"/>
        <v/>
      </c>
    </row>
    <row r="87" spans="14:23">
      <c r="N87" s="2"/>
      <c r="O87" s="2"/>
      <c r="P87" s="2"/>
      <c r="Q87" s="14" t="str">
        <f t="shared" si="9"/>
        <v/>
      </c>
      <c r="R87" t="str">
        <f t="shared" si="10"/>
        <v/>
      </c>
      <c r="S87" s="47">
        <v>75</v>
      </c>
      <c r="T87" s="2" t="e">
        <f t="shared" si="8"/>
        <v>#VALUE!</v>
      </c>
      <c r="U87" s="1">
        <v>1.75</v>
      </c>
      <c r="V87" s="1" t="str">
        <f t="shared" si="11"/>
        <v xml:space="preserve"> </v>
      </c>
      <c r="W87" s="49" t="str">
        <f t="shared" si="12"/>
        <v/>
      </c>
    </row>
    <row r="88" spans="14:23">
      <c r="N88" s="2"/>
      <c r="O88" s="2"/>
      <c r="P88" s="2"/>
      <c r="Q88" s="14" t="str">
        <f t="shared" si="9"/>
        <v/>
      </c>
      <c r="R88" t="str">
        <f t="shared" si="10"/>
        <v/>
      </c>
      <c r="S88" s="47">
        <v>76</v>
      </c>
      <c r="T88" s="2" t="e">
        <f t="shared" si="8"/>
        <v>#VALUE!</v>
      </c>
      <c r="U88" s="1">
        <v>1.76</v>
      </c>
      <c r="V88" s="1" t="str">
        <f t="shared" si="11"/>
        <v xml:space="preserve"> </v>
      </c>
      <c r="W88" s="49" t="str">
        <f t="shared" si="12"/>
        <v/>
      </c>
    </row>
    <row r="89" spans="14:23">
      <c r="N89" s="2"/>
      <c r="O89" s="2"/>
      <c r="P89" s="2"/>
      <c r="Q89" s="14" t="str">
        <f t="shared" si="9"/>
        <v/>
      </c>
      <c r="R89" t="str">
        <f t="shared" si="10"/>
        <v/>
      </c>
      <c r="S89" s="47">
        <v>77</v>
      </c>
      <c r="T89" s="2" t="e">
        <f t="shared" si="8"/>
        <v>#VALUE!</v>
      </c>
      <c r="U89" s="1">
        <v>1.77</v>
      </c>
      <c r="V89" s="1" t="str">
        <f t="shared" si="11"/>
        <v xml:space="preserve"> </v>
      </c>
      <c r="W89" s="49" t="str">
        <f t="shared" si="12"/>
        <v/>
      </c>
    </row>
    <row r="90" spans="14:23">
      <c r="N90" s="2"/>
      <c r="O90" s="2"/>
      <c r="P90" s="2"/>
      <c r="Q90" s="14" t="str">
        <f t="shared" si="9"/>
        <v/>
      </c>
      <c r="R90" t="str">
        <f t="shared" si="10"/>
        <v/>
      </c>
      <c r="S90" s="47">
        <v>78</v>
      </c>
      <c r="T90" s="2" t="e">
        <f t="shared" si="8"/>
        <v>#VALUE!</v>
      </c>
      <c r="U90" s="1">
        <v>1.78</v>
      </c>
      <c r="V90" s="1" t="str">
        <f t="shared" si="11"/>
        <v xml:space="preserve"> </v>
      </c>
      <c r="W90" s="49" t="str">
        <f t="shared" si="12"/>
        <v/>
      </c>
    </row>
    <row r="91" spans="14:23">
      <c r="N91" s="2"/>
      <c r="O91" s="2"/>
      <c r="P91" s="2"/>
      <c r="Q91" s="14" t="str">
        <f t="shared" si="9"/>
        <v/>
      </c>
      <c r="R91" t="str">
        <f t="shared" si="10"/>
        <v/>
      </c>
      <c r="S91" s="47">
        <v>79</v>
      </c>
      <c r="T91" s="2" t="e">
        <f t="shared" si="8"/>
        <v>#VALUE!</v>
      </c>
      <c r="U91" s="1">
        <v>1.79</v>
      </c>
      <c r="V91" s="1" t="str">
        <f t="shared" si="11"/>
        <v xml:space="preserve"> </v>
      </c>
      <c r="W91" s="49" t="str">
        <f t="shared" si="12"/>
        <v/>
      </c>
    </row>
    <row r="92" spans="14:23">
      <c r="N92" s="2"/>
      <c r="O92" s="2"/>
      <c r="P92" s="2"/>
      <c r="Q92" s="14" t="str">
        <f t="shared" si="9"/>
        <v/>
      </c>
      <c r="R92" t="str">
        <f t="shared" si="10"/>
        <v/>
      </c>
      <c r="S92" s="47">
        <v>80</v>
      </c>
      <c r="T92" s="2" t="e">
        <f t="shared" si="8"/>
        <v>#VALUE!</v>
      </c>
      <c r="U92" s="1">
        <v>1.8</v>
      </c>
      <c r="V92" s="1" t="str">
        <f t="shared" si="11"/>
        <v xml:space="preserve"> </v>
      </c>
      <c r="W92" s="49" t="str">
        <f t="shared" si="12"/>
        <v/>
      </c>
    </row>
    <row r="93" spans="14:23">
      <c r="N93" s="2"/>
      <c r="O93" s="2"/>
      <c r="P93" s="2"/>
      <c r="Q93" s="14" t="str">
        <f t="shared" si="9"/>
        <v/>
      </c>
      <c r="R93" t="str">
        <f t="shared" si="10"/>
        <v/>
      </c>
      <c r="S93" s="47">
        <v>81</v>
      </c>
      <c r="T93" s="2" t="e">
        <f t="shared" si="8"/>
        <v>#VALUE!</v>
      </c>
      <c r="U93" s="1">
        <v>1.81</v>
      </c>
      <c r="V93" s="1" t="str">
        <f t="shared" si="11"/>
        <v xml:space="preserve"> </v>
      </c>
      <c r="W93" s="49" t="str">
        <f t="shared" si="12"/>
        <v/>
      </c>
    </row>
    <row r="94" spans="14:23">
      <c r="N94" s="2"/>
      <c r="O94" s="2"/>
      <c r="P94" s="2"/>
      <c r="Q94" s="14" t="str">
        <f t="shared" si="9"/>
        <v/>
      </c>
      <c r="R94" t="str">
        <f t="shared" si="10"/>
        <v/>
      </c>
      <c r="S94" s="47">
        <v>82</v>
      </c>
      <c r="T94" s="2" t="e">
        <f t="shared" si="8"/>
        <v>#VALUE!</v>
      </c>
      <c r="U94" s="1">
        <v>1.82</v>
      </c>
      <c r="V94" s="1" t="str">
        <f t="shared" si="11"/>
        <v xml:space="preserve"> </v>
      </c>
      <c r="W94" s="49" t="str">
        <f t="shared" si="12"/>
        <v/>
      </c>
    </row>
    <row r="95" spans="14:23">
      <c r="N95" s="2"/>
      <c r="O95" s="2"/>
      <c r="P95" s="2"/>
      <c r="Q95" s="14" t="str">
        <f t="shared" si="9"/>
        <v/>
      </c>
      <c r="R95" t="str">
        <f t="shared" si="10"/>
        <v/>
      </c>
      <c r="S95" s="47">
        <v>83</v>
      </c>
      <c r="T95" s="2" t="e">
        <f t="shared" si="8"/>
        <v>#VALUE!</v>
      </c>
      <c r="U95" s="1">
        <v>1.83</v>
      </c>
      <c r="V95" s="1" t="str">
        <f t="shared" si="11"/>
        <v xml:space="preserve"> </v>
      </c>
      <c r="W95" s="49" t="str">
        <f t="shared" si="12"/>
        <v/>
      </c>
    </row>
    <row r="96" spans="14:23">
      <c r="N96" s="2"/>
      <c r="O96" s="2"/>
      <c r="P96" s="2"/>
      <c r="Q96" s="14" t="str">
        <f t="shared" si="9"/>
        <v/>
      </c>
      <c r="R96" t="str">
        <f t="shared" si="10"/>
        <v/>
      </c>
      <c r="S96" s="47">
        <v>84</v>
      </c>
      <c r="T96" s="2" t="e">
        <f t="shared" si="8"/>
        <v>#VALUE!</v>
      </c>
      <c r="U96" s="1">
        <v>1.84</v>
      </c>
      <c r="V96" s="1" t="str">
        <f t="shared" si="11"/>
        <v xml:space="preserve"> </v>
      </c>
      <c r="W96" s="49" t="str">
        <f t="shared" si="12"/>
        <v/>
      </c>
    </row>
    <row r="97" spans="14:23">
      <c r="N97" s="2"/>
      <c r="O97" s="2"/>
      <c r="P97" s="2"/>
      <c r="Q97" s="14" t="str">
        <f t="shared" si="9"/>
        <v/>
      </c>
      <c r="R97" t="str">
        <f t="shared" si="10"/>
        <v/>
      </c>
      <c r="S97" s="47">
        <v>85</v>
      </c>
      <c r="T97" s="2" t="e">
        <f t="shared" si="8"/>
        <v>#VALUE!</v>
      </c>
      <c r="U97" s="1">
        <v>1.85</v>
      </c>
      <c r="V97" s="1" t="str">
        <f t="shared" si="11"/>
        <v xml:space="preserve"> </v>
      </c>
      <c r="W97" s="49" t="str">
        <f t="shared" si="12"/>
        <v/>
      </c>
    </row>
    <row r="98" spans="14:23">
      <c r="N98" s="2"/>
      <c r="O98" s="2"/>
      <c r="P98" s="2"/>
      <c r="Q98" s="14" t="str">
        <f t="shared" si="9"/>
        <v/>
      </c>
      <c r="R98" t="str">
        <f t="shared" si="10"/>
        <v/>
      </c>
      <c r="S98" s="47">
        <v>86</v>
      </c>
      <c r="T98" s="2" t="e">
        <f t="shared" si="8"/>
        <v>#VALUE!</v>
      </c>
      <c r="U98" s="1">
        <v>1.86</v>
      </c>
      <c r="V98" s="1" t="str">
        <f t="shared" si="11"/>
        <v xml:space="preserve"> </v>
      </c>
      <c r="W98" s="49" t="str">
        <f t="shared" si="12"/>
        <v/>
      </c>
    </row>
    <row r="99" spans="14:23">
      <c r="N99" s="2"/>
      <c r="O99" s="2"/>
      <c r="P99" s="2"/>
      <c r="Q99" s="14" t="str">
        <f t="shared" si="9"/>
        <v/>
      </c>
      <c r="R99" t="str">
        <f t="shared" si="10"/>
        <v/>
      </c>
      <c r="S99" s="47">
        <v>87</v>
      </c>
      <c r="T99" s="2" t="e">
        <f t="shared" si="8"/>
        <v>#VALUE!</v>
      </c>
      <c r="U99" s="1">
        <v>1.87</v>
      </c>
      <c r="V99" s="1" t="str">
        <f t="shared" si="11"/>
        <v xml:space="preserve"> </v>
      </c>
      <c r="W99" s="49" t="str">
        <f t="shared" si="12"/>
        <v/>
      </c>
    </row>
    <row r="100" spans="14:23">
      <c r="N100" s="2"/>
      <c r="O100" s="2"/>
      <c r="P100" s="2"/>
      <c r="Q100" s="14" t="str">
        <f t="shared" si="9"/>
        <v/>
      </c>
      <c r="R100" t="str">
        <f t="shared" si="10"/>
        <v/>
      </c>
      <c r="S100" s="47">
        <v>88</v>
      </c>
      <c r="T100" s="2" t="e">
        <f t="shared" si="8"/>
        <v>#VALUE!</v>
      </c>
      <c r="U100" s="1">
        <v>1.88</v>
      </c>
      <c r="V100" s="1" t="str">
        <f t="shared" si="11"/>
        <v xml:space="preserve"> </v>
      </c>
      <c r="W100" s="49" t="str">
        <f t="shared" si="12"/>
        <v/>
      </c>
    </row>
    <row r="101" spans="14:23">
      <c r="N101" s="2"/>
      <c r="O101" s="2"/>
      <c r="P101" s="2"/>
      <c r="Q101" s="14" t="str">
        <f t="shared" si="9"/>
        <v/>
      </c>
      <c r="R101" t="str">
        <f t="shared" si="10"/>
        <v/>
      </c>
      <c r="S101" s="47">
        <v>89</v>
      </c>
      <c r="T101" s="2" t="e">
        <f t="shared" si="8"/>
        <v>#VALUE!</v>
      </c>
      <c r="U101" s="1">
        <v>1.89</v>
      </c>
      <c r="V101" s="1" t="str">
        <f t="shared" si="11"/>
        <v xml:space="preserve"> </v>
      </c>
      <c r="W101" s="49" t="str">
        <f t="shared" si="12"/>
        <v/>
      </c>
    </row>
    <row r="102" spans="14:23">
      <c r="N102" s="2"/>
      <c r="O102" s="2"/>
      <c r="P102" s="2"/>
      <c r="Q102" s="14" t="str">
        <f t="shared" si="9"/>
        <v/>
      </c>
      <c r="R102" t="str">
        <f t="shared" si="10"/>
        <v/>
      </c>
      <c r="S102" s="47">
        <v>90</v>
      </c>
      <c r="T102" s="2" t="e">
        <f t="shared" si="8"/>
        <v>#VALUE!</v>
      </c>
      <c r="U102" s="1">
        <v>1.9</v>
      </c>
      <c r="V102" s="1" t="str">
        <f t="shared" si="11"/>
        <v xml:space="preserve"> </v>
      </c>
      <c r="W102" s="49" t="str">
        <f t="shared" si="12"/>
        <v/>
      </c>
    </row>
    <row r="103" spans="14:23">
      <c r="N103" s="2"/>
      <c r="O103" s="2"/>
      <c r="P103" s="2"/>
      <c r="Q103" s="14" t="str">
        <f t="shared" si="9"/>
        <v/>
      </c>
      <c r="R103" t="str">
        <f t="shared" si="10"/>
        <v/>
      </c>
      <c r="S103" s="47">
        <v>91</v>
      </c>
      <c r="T103" s="2" t="e">
        <f t="shared" si="8"/>
        <v>#VALUE!</v>
      </c>
      <c r="U103" s="1">
        <v>1.91</v>
      </c>
      <c r="V103" s="1" t="str">
        <f t="shared" si="11"/>
        <v xml:space="preserve"> </v>
      </c>
      <c r="W103" s="49" t="str">
        <f t="shared" si="12"/>
        <v/>
      </c>
    </row>
    <row r="104" spans="14:23">
      <c r="N104" s="2"/>
      <c r="O104" s="2"/>
      <c r="P104" s="2"/>
      <c r="Q104" s="14" t="str">
        <f t="shared" si="9"/>
        <v/>
      </c>
      <c r="R104" t="str">
        <f t="shared" si="10"/>
        <v/>
      </c>
      <c r="S104" s="47">
        <v>92</v>
      </c>
      <c r="T104" s="2" t="e">
        <f t="shared" si="8"/>
        <v>#VALUE!</v>
      </c>
      <c r="U104" s="1">
        <v>1.92</v>
      </c>
      <c r="V104" s="1" t="str">
        <f t="shared" si="11"/>
        <v xml:space="preserve"> </v>
      </c>
      <c r="W104" s="49" t="str">
        <f t="shared" si="12"/>
        <v/>
      </c>
    </row>
    <row r="105" spans="14:23">
      <c r="N105" s="2"/>
      <c r="O105" s="2"/>
      <c r="P105" s="2"/>
      <c r="Q105" s="14" t="str">
        <f t="shared" si="9"/>
        <v/>
      </c>
      <c r="R105" t="str">
        <f t="shared" si="10"/>
        <v/>
      </c>
      <c r="S105" s="47">
        <v>93</v>
      </c>
      <c r="T105" s="2" t="e">
        <f t="shared" si="8"/>
        <v>#VALUE!</v>
      </c>
      <c r="U105" s="1">
        <v>1.93</v>
      </c>
      <c r="V105" s="1" t="str">
        <f t="shared" si="11"/>
        <v xml:space="preserve"> </v>
      </c>
      <c r="W105" s="49" t="str">
        <f t="shared" si="12"/>
        <v/>
      </c>
    </row>
    <row r="106" spans="14:23">
      <c r="N106" s="2"/>
      <c r="O106" s="2"/>
      <c r="P106" s="2"/>
      <c r="Q106" s="14" t="str">
        <f t="shared" si="9"/>
        <v/>
      </c>
      <c r="R106" t="str">
        <f t="shared" si="10"/>
        <v/>
      </c>
      <c r="S106" s="47">
        <v>94</v>
      </c>
      <c r="T106" s="2" t="e">
        <f t="shared" si="8"/>
        <v>#VALUE!</v>
      </c>
      <c r="U106" s="1">
        <v>1.94</v>
      </c>
      <c r="V106" s="1" t="str">
        <f t="shared" si="11"/>
        <v xml:space="preserve"> </v>
      </c>
      <c r="W106" s="49" t="str">
        <f t="shared" si="12"/>
        <v/>
      </c>
    </row>
    <row r="107" spans="14:23">
      <c r="N107" s="2"/>
      <c r="O107" s="2"/>
      <c r="P107" s="2"/>
      <c r="Q107" s="14" t="str">
        <f t="shared" si="9"/>
        <v/>
      </c>
      <c r="R107" t="str">
        <f t="shared" si="10"/>
        <v/>
      </c>
      <c r="S107" s="47">
        <v>95</v>
      </c>
      <c r="T107" s="2" t="e">
        <f t="shared" si="8"/>
        <v>#VALUE!</v>
      </c>
      <c r="U107" s="1">
        <v>1.95</v>
      </c>
      <c r="V107" s="1" t="str">
        <f t="shared" si="11"/>
        <v xml:space="preserve"> </v>
      </c>
      <c r="W107" s="49" t="str">
        <f t="shared" si="12"/>
        <v/>
      </c>
    </row>
    <row r="108" spans="14:23">
      <c r="N108" s="2"/>
      <c r="O108" s="2"/>
      <c r="P108" s="2"/>
      <c r="Q108" s="14" t="str">
        <f t="shared" si="9"/>
        <v/>
      </c>
      <c r="R108" t="str">
        <f t="shared" si="10"/>
        <v/>
      </c>
      <c r="S108" s="47">
        <v>96</v>
      </c>
      <c r="T108" s="2" t="e">
        <f t="shared" si="8"/>
        <v>#VALUE!</v>
      </c>
      <c r="U108" s="1">
        <v>1.96</v>
      </c>
      <c r="V108" s="1" t="str">
        <f t="shared" si="11"/>
        <v xml:space="preserve"> </v>
      </c>
      <c r="W108" s="49" t="str">
        <f t="shared" si="12"/>
        <v/>
      </c>
    </row>
    <row r="109" spans="14:23">
      <c r="N109" s="2"/>
      <c r="O109" s="2"/>
      <c r="P109" s="2"/>
      <c r="Q109" s="14" t="str">
        <f t="shared" si="9"/>
        <v/>
      </c>
      <c r="R109" t="str">
        <f t="shared" si="10"/>
        <v/>
      </c>
      <c r="S109" s="47">
        <v>97</v>
      </c>
      <c r="T109" s="2" t="e">
        <f t="shared" si="8"/>
        <v>#VALUE!</v>
      </c>
      <c r="U109" s="1">
        <v>1.97</v>
      </c>
      <c r="V109" s="1" t="str">
        <f t="shared" si="11"/>
        <v xml:space="preserve"> </v>
      </c>
      <c r="W109" s="49" t="str">
        <f t="shared" si="12"/>
        <v/>
      </c>
    </row>
    <row r="110" spans="14:23">
      <c r="N110" s="2"/>
      <c r="O110" s="2"/>
      <c r="P110" s="2"/>
      <c r="Q110" s="14" t="str">
        <f t="shared" si="9"/>
        <v/>
      </c>
      <c r="R110" t="str">
        <f t="shared" si="10"/>
        <v/>
      </c>
      <c r="S110" s="47">
        <v>98</v>
      </c>
      <c r="T110" s="2" t="e">
        <f t="shared" si="8"/>
        <v>#VALUE!</v>
      </c>
      <c r="U110" s="1">
        <v>1.98</v>
      </c>
      <c r="V110" s="1" t="str">
        <f t="shared" si="11"/>
        <v xml:space="preserve"> </v>
      </c>
      <c r="W110" s="49" t="str">
        <f t="shared" si="12"/>
        <v/>
      </c>
    </row>
    <row r="111" spans="14:23">
      <c r="N111" s="2"/>
      <c r="O111" s="2"/>
      <c r="P111" s="2"/>
      <c r="Q111" s="14" t="str">
        <f t="shared" si="9"/>
        <v/>
      </c>
      <c r="R111" t="str">
        <f t="shared" si="10"/>
        <v/>
      </c>
      <c r="S111" s="47">
        <v>99</v>
      </c>
      <c r="T111" s="2" t="e">
        <f t="shared" si="8"/>
        <v>#VALUE!</v>
      </c>
      <c r="U111" s="1">
        <v>1.99</v>
      </c>
      <c r="V111" s="1" t="str">
        <f t="shared" si="11"/>
        <v xml:space="preserve"> </v>
      </c>
      <c r="W111" s="49" t="str">
        <f t="shared" si="12"/>
        <v/>
      </c>
    </row>
    <row r="112" spans="14:23">
      <c r="N112" s="2"/>
      <c r="O112" s="2"/>
      <c r="P112" s="2"/>
      <c r="Q112" s="14" t="str">
        <f t="shared" si="9"/>
        <v/>
      </c>
      <c r="R112" t="str">
        <f t="shared" si="10"/>
        <v/>
      </c>
      <c r="S112" s="47">
        <v>100</v>
      </c>
      <c r="T112" s="2" t="e">
        <f t="shared" si="8"/>
        <v>#VALUE!</v>
      </c>
      <c r="U112" s="1">
        <v>2</v>
      </c>
      <c r="V112" s="1" t="str">
        <f t="shared" si="11"/>
        <v xml:space="preserve"> </v>
      </c>
      <c r="W112" s="49" t="str">
        <f t="shared" si="12"/>
        <v/>
      </c>
    </row>
    <row r="113" spans="14:23">
      <c r="N113" s="2"/>
      <c r="O113" s="2"/>
      <c r="P113" s="2"/>
      <c r="Q113" s="14" t="str">
        <f t="shared" si="9"/>
        <v/>
      </c>
      <c r="R113" t="str">
        <f t="shared" si="10"/>
        <v/>
      </c>
      <c r="S113" s="47">
        <v>101</v>
      </c>
      <c r="T113" s="2" t="e">
        <f t="shared" si="8"/>
        <v>#VALUE!</v>
      </c>
      <c r="U113" s="1">
        <v>2.02</v>
      </c>
      <c r="V113" s="1" t="str">
        <f t="shared" si="11"/>
        <v xml:space="preserve"> </v>
      </c>
      <c r="W113" s="49" t="str">
        <f t="shared" si="12"/>
        <v/>
      </c>
    </row>
    <row r="114" spans="14:23">
      <c r="N114" s="2"/>
      <c r="O114" s="2"/>
      <c r="P114" s="2"/>
      <c r="Q114" s="14" t="str">
        <f t="shared" si="9"/>
        <v/>
      </c>
      <c r="R114" t="str">
        <f t="shared" si="10"/>
        <v/>
      </c>
      <c r="S114" s="47">
        <v>102</v>
      </c>
      <c r="T114" s="2" t="e">
        <f t="shared" si="8"/>
        <v>#VALUE!</v>
      </c>
      <c r="U114" s="1">
        <v>2.04</v>
      </c>
      <c r="V114" s="1" t="str">
        <f t="shared" si="11"/>
        <v xml:space="preserve"> </v>
      </c>
      <c r="W114" s="49" t="str">
        <f t="shared" si="12"/>
        <v/>
      </c>
    </row>
    <row r="115" spans="14:23">
      <c r="N115" s="2"/>
      <c r="O115" s="2"/>
      <c r="P115" s="2"/>
      <c r="Q115" s="14" t="str">
        <f t="shared" si="9"/>
        <v/>
      </c>
      <c r="R115" t="str">
        <f t="shared" si="10"/>
        <v/>
      </c>
      <c r="S115" s="47">
        <v>103</v>
      </c>
      <c r="T115" s="2" t="e">
        <f t="shared" si="8"/>
        <v>#VALUE!</v>
      </c>
      <c r="U115" s="1">
        <v>2.06</v>
      </c>
      <c r="V115" s="1" t="str">
        <f t="shared" si="11"/>
        <v xml:space="preserve"> </v>
      </c>
      <c r="W115" s="49" t="str">
        <f t="shared" si="12"/>
        <v/>
      </c>
    </row>
    <row r="116" spans="14:23">
      <c r="N116" s="2"/>
      <c r="O116" s="2"/>
      <c r="P116" s="2"/>
      <c r="Q116" s="14" t="str">
        <f t="shared" si="9"/>
        <v/>
      </c>
      <c r="R116" t="str">
        <f t="shared" si="10"/>
        <v/>
      </c>
      <c r="S116" s="47">
        <v>104</v>
      </c>
      <c r="T116" s="2" t="e">
        <f t="shared" si="8"/>
        <v>#VALUE!</v>
      </c>
      <c r="U116" s="1">
        <v>2.08</v>
      </c>
      <c r="V116" s="1" t="str">
        <f t="shared" si="11"/>
        <v xml:space="preserve"> </v>
      </c>
      <c r="W116" s="49" t="str">
        <f t="shared" si="12"/>
        <v/>
      </c>
    </row>
    <row r="117" spans="14:23">
      <c r="N117" s="2"/>
      <c r="O117" s="2"/>
      <c r="P117" s="2"/>
      <c r="Q117" s="14" t="str">
        <f t="shared" si="9"/>
        <v/>
      </c>
      <c r="R117" t="str">
        <f t="shared" si="10"/>
        <v/>
      </c>
      <c r="S117" s="47">
        <v>105</v>
      </c>
      <c r="T117" s="2" t="e">
        <f t="shared" si="8"/>
        <v>#VALUE!</v>
      </c>
      <c r="U117" s="1">
        <v>2.1</v>
      </c>
      <c r="V117" s="1" t="str">
        <f t="shared" si="11"/>
        <v xml:space="preserve"> </v>
      </c>
      <c r="W117" s="49" t="str">
        <f t="shared" si="12"/>
        <v/>
      </c>
    </row>
    <row r="118" spans="14:23">
      <c r="N118" s="2"/>
      <c r="O118" s="2"/>
      <c r="P118" s="2"/>
      <c r="Q118" s="14" t="str">
        <f t="shared" si="9"/>
        <v/>
      </c>
      <c r="R118" t="str">
        <f t="shared" si="10"/>
        <v/>
      </c>
      <c r="S118" s="47">
        <v>106</v>
      </c>
      <c r="T118" s="2" t="e">
        <f t="shared" si="8"/>
        <v>#VALUE!</v>
      </c>
      <c r="U118" s="1">
        <v>2.12</v>
      </c>
      <c r="V118" s="1" t="str">
        <f t="shared" si="11"/>
        <v xml:space="preserve"> </v>
      </c>
      <c r="W118" s="49" t="str">
        <f t="shared" si="12"/>
        <v/>
      </c>
    </row>
    <row r="119" spans="14:23">
      <c r="N119" s="2"/>
      <c r="O119" s="2"/>
      <c r="P119" s="2"/>
      <c r="Q119" s="14" t="str">
        <f t="shared" si="9"/>
        <v/>
      </c>
      <c r="R119" t="str">
        <f t="shared" si="10"/>
        <v/>
      </c>
      <c r="S119" s="47">
        <v>107</v>
      </c>
      <c r="T119" s="2" t="e">
        <f t="shared" si="8"/>
        <v>#VALUE!</v>
      </c>
      <c r="U119" s="1">
        <v>2.14</v>
      </c>
      <c r="V119" s="1" t="str">
        <f t="shared" si="11"/>
        <v xml:space="preserve"> </v>
      </c>
      <c r="W119" s="49" t="str">
        <f t="shared" si="12"/>
        <v/>
      </c>
    </row>
    <row r="120" spans="14:23">
      <c r="N120" s="2"/>
      <c r="O120" s="2"/>
      <c r="P120" s="2"/>
      <c r="Q120" s="14" t="str">
        <f t="shared" si="9"/>
        <v/>
      </c>
      <c r="R120" t="str">
        <f t="shared" si="10"/>
        <v/>
      </c>
      <c r="S120" s="47">
        <v>108</v>
      </c>
      <c r="T120" s="2" t="e">
        <f t="shared" si="8"/>
        <v>#VALUE!</v>
      </c>
      <c r="U120" s="1">
        <v>2.16</v>
      </c>
      <c r="V120" s="1" t="str">
        <f t="shared" si="11"/>
        <v xml:space="preserve"> </v>
      </c>
      <c r="W120" s="49" t="str">
        <f t="shared" si="12"/>
        <v/>
      </c>
    </row>
    <row r="121" spans="14:23">
      <c r="N121" s="2"/>
      <c r="O121" s="2"/>
      <c r="P121" s="2"/>
      <c r="Q121" s="14" t="str">
        <f t="shared" si="9"/>
        <v/>
      </c>
      <c r="R121" t="str">
        <f t="shared" si="10"/>
        <v/>
      </c>
      <c r="S121" s="47">
        <v>109</v>
      </c>
      <c r="T121" s="2" t="e">
        <f t="shared" si="8"/>
        <v>#VALUE!</v>
      </c>
      <c r="U121" s="1">
        <v>2.1800000000000002</v>
      </c>
      <c r="V121" s="1" t="str">
        <f t="shared" si="11"/>
        <v xml:space="preserve"> </v>
      </c>
      <c r="W121" s="49" t="str">
        <f t="shared" si="12"/>
        <v/>
      </c>
    </row>
    <row r="122" spans="14:23">
      <c r="N122" s="2"/>
      <c r="O122" s="2"/>
      <c r="P122" s="2"/>
      <c r="Q122" s="14" t="str">
        <f t="shared" si="9"/>
        <v/>
      </c>
      <c r="R122" t="str">
        <f t="shared" si="10"/>
        <v/>
      </c>
      <c r="S122" s="47">
        <v>110</v>
      </c>
      <c r="T122" s="2" t="e">
        <f t="shared" si="8"/>
        <v>#VALUE!</v>
      </c>
      <c r="U122" s="1">
        <v>2.2000000000000002</v>
      </c>
      <c r="V122" s="1" t="str">
        <f t="shared" si="11"/>
        <v xml:space="preserve"> </v>
      </c>
      <c r="W122" s="49" t="str">
        <f t="shared" si="12"/>
        <v/>
      </c>
    </row>
    <row r="123" spans="14:23">
      <c r="N123" s="2"/>
      <c r="O123" s="2"/>
      <c r="P123" s="2"/>
      <c r="Q123" s="14" t="str">
        <f t="shared" si="9"/>
        <v/>
      </c>
      <c r="R123" t="str">
        <f t="shared" si="10"/>
        <v/>
      </c>
      <c r="S123" s="47">
        <v>111</v>
      </c>
      <c r="T123" s="2" t="e">
        <f t="shared" si="8"/>
        <v>#VALUE!</v>
      </c>
      <c r="U123" s="1">
        <v>2.2200000000000002</v>
      </c>
      <c r="V123" s="1" t="str">
        <f t="shared" si="11"/>
        <v xml:space="preserve"> </v>
      </c>
      <c r="W123" s="49" t="str">
        <f t="shared" si="12"/>
        <v/>
      </c>
    </row>
    <row r="124" spans="14:23">
      <c r="N124" s="2"/>
      <c r="O124" s="2"/>
      <c r="P124" s="2"/>
      <c r="Q124" s="14" t="str">
        <f t="shared" si="9"/>
        <v/>
      </c>
      <c r="R124" t="str">
        <f t="shared" si="10"/>
        <v/>
      </c>
      <c r="S124" s="47">
        <v>112</v>
      </c>
      <c r="T124" s="2" t="e">
        <f t="shared" si="8"/>
        <v>#VALUE!</v>
      </c>
      <c r="U124" s="1">
        <v>2.2400000000000002</v>
      </c>
      <c r="V124" s="1" t="str">
        <f t="shared" si="11"/>
        <v xml:space="preserve"> </v>
      </c>
      <c r="W124" s="49" t="str">
        <f t="shared" si="12"/>
        <v/>
      </c>
    </row>
    <row r="125" spans="14:23">
      <c r="N125" s="2"/>
      <c r="O125" s="2"/>
      <c r="P125" s="2"/>
      <c r="Q125" s="14" t="str">
        <f t="shared" si="9"/>
        <v/>
      </c>
      <c r="R125" t="str">
        <f t="shared" si="10"/>
        <v/>
      </c>
      <c r="S125" s="47">
        <v>113</v>
      </c>
      <c r="T125" s="2" t="e">
        <f t="shared" si="8"/>
        <v>#VALUE!</v>
      </c>
      <c r="U125" s="1">
        <v>2.2599999999999998</v>
      </c>
      <c r="V125" s="1" t="str">
        <f t="shared" si="11"/>
        <v xml:space="preserve"> </v>
      </c>
      <c r="W125" s="49" t="str">
        <f t="shared" si="12"/>
        <v/>
      </c>
    </row>
    <row r="126" spans="14:23">
      <c r="N126" s="2"/>
      <c r="O126" s="2"/>
      <c r="P126" s="2"/>
      <c r="Q126" s="14" t="str">
        <f t="shared" si="9"/>
        <v/>
      </c>
      <c r="R126" t="str">
        <f t="shared" si="10"/>
        <v/>
      </c>
      <c r="S126" s="47">
        <v>114</v>
      </c>
      <c r="T126" s="2" t="e">
        <f t="shared" si="8"/>
        <v>#VALUE!</v>
      </c>
      <c r="U126" s="1">
        <v>2.2799999999999998</v>
      </c>
      <c r="V126" s="1" t="str">
        <f t="shared" si="11"/>
        <v xml:space="preserve"> </v>
      </c>
      <c r="W126" s="49" t="str">
        <f t="shared" si="12"/>
        <v/>
      </c>
    </row>
    <row r="127" spans="14:23">
      <c r="N127" s="2"/>
      <c r="O127" s="2"/>
      <c r="P127" s="2"/>
      <c r="Q127" s="14" t="str">
        <f t="shared" si="9"/>
        <v/>
      </c>
      <c r="R127" t="str">
        <f t="shared" si="10"/>
        <v/>
      </c>
      <c r="S127" s="47">
        <v>115</v>
      </c>
      <c r="T127" s="2" t="e">
        <f t="shared" si="8"/>
        <v>#VALUE!</v>
      </c>
      <c r="U127" s="1">
        <v>2.2999999999999998</v>
      </c>
      <c r="V127" s="1" t="str">
        <f t="shared" si="11"/>
        <v xml:space="preserve"> </v>
      </c>
      <c r="W127" s="49" t="str">
        <f t="shared" si="12"/>
        <v/>
      </c>
    </row>
    <row r="128" spans="14:23">
      <c r="N128" s="2"/>
      <c r="O128" s="2"/>
      <c r="P128" s="2"/>
      <c r="Q128" s="14" t="str">
        <f t="shared" si="9"/>
        <v/>
      </c>
      <c r="R128" t="str">
        <f t="shared" si="10"/>
        <v/>
      </c>
      <c r="S128" s="47">
        <v>116</v>
      </c>
      <c r="T128" s="2" t="e">
        <f t="shared" si="8"/>
        <v>#VALUE!</v>
      </c>
      <c r="U128" s="1">
        <v>2.3199999999999998</v>
      </c>
      <c r="V128" s="1" t="str">
        <f t="shared" si="11"/>
        <v xml:space="preserve"> </v>
      </c>
      <c r="W128" s="49" t="str">
        <f t="shared" si="12"/>
        <v/>
      </c>
    </row>
    <row r="129" spans="14:23">
      <c r="N129" s="2"/>
      <c r="O129" s="2"/>
      <c r="P129" s="2"/>
      <c r="Q129" s="14" t="str">
        <f t="shared" si="9"/>
        <v/>
      </c>
      <c r="R129" t="str">
        <f t="shared" si="10"/>
        <v/>
      </c>
      <c r="S129" s="47">
        <v>117</v>
      </c>
      <c r="T129" s="2" t="e">
        <f t="shared" si="8"/>
        <v>#VALUE!</v>
      </c>
      <c r="U129" s="1">
        <v>2.34</v>
      </c>
      <c r="V129" s="1" t="str">
        <f t="shared" si="11"/>
        <v xml:space="preserve"> </v>
      </c>
      <c r="W129" s="49" t="str">
        <f t="shared" si="12"/>
        <v/>
      </c>
    </row>
    <row r="130" spans="14:23">
      <c r="N130" s="2"/>
      <c r="O130" s="2"/>
      <c r="P130" s="2"/>
      <c r="Q130" s="14" t="str">
        <f t="shared" si="9"/>
        <v/>
      </c>
      <c r="R130" t="str">
        <f t="shared" si="10"/>
        <v/>
      </c>
      <c r="S130" s="47">
        <v>118</v>
      </c>
      <c r="T130" s="2" t="e">
        <f t="shared" si="8"/>
        <v>#VALUE!</v>
      </c>
      <c r="U130" s="1">
        <v>2.36</v>
      </c>
      <c r="V130" s="1" t="str">
        <f t="shared" si="11"/>
        <v xml:space="preserve"> </v>
      </c>
      <c r="W130" s="49" t="str">
        <f t="shared" si="12"/>
        <v/>
      </c>
    </row>
    <row r="131" spans="14:23">
      <c r="N131" s="2"/>
      <c r="O131" s="2"/>
      <c r="P131" s="2"/>
      <c r="Q131" s="14" t="str">
        <f t="shared" si="9"/>
        <v/>
      </c>
      <c r="R131" t="str">
        <f t="shared" si="10"/>
        <v/>
      </c>
      <c r="S131" s="47">
        <v>119</v>
      </c>
      <c r="T131" s="2" t="e">
        <f t="shared" si="8"/>
        <v>#VALUE!</v>
      </c>
      <c r="U131" s="1">
        <v>2.38</v>
      </c>
      <c r="V131" s="1" t="str">
        <f t="shared" si="11"/>
        <v xml:space="preserve"> </v>
      </c>
      <c r="W131" s="49" t="str">
        <f t="shared" si="12"/>
        <v/>
      </c>
    </row>
    <row r="132" spans="14:23">
      <c r="N132" s="2"/>
      <c r="O132" s="2"/>
      <c r="P132" s="2"/>
      <c r="Q132" s="14" t="str">
        <f t="shared" si="9"/>
        <v/>
      </c>
      <c r="R132" t="str">
        <f t="shared" si="10"/>
        <v/>
      </c>
      <c r="S132" s="47">
        <v>120</v>
      </c>
      <c r="T132" s="2" t="e">
        <f t="shared" si="8"/>
        <v>#VALUE!</v>
      </c>
      <c r="U132" s="1">
        <v>2.4</v>
      </c>
      <c r="V132" s="1" t="str">
        <f t="shared" si="11"/>
        <v xml:space="preserve"> </v>
      </c>
      <c r="W132" s="49" t="str">
        <f t="shared" si="12"/>
        <v/>
      </c>
    </row>
    <row r="133" spans="14:23">
      <c r="N133" s="2"/>
      <c r="O133" s="2"/>
      <c r="P133" s="2"/>
      <c r="Q133" s="14" t="str">
        <f t="shared" si="9"/>
        <v/>
      </c>
      <c r="R133" t="str">
        <f t="shared" si="10"/>
        <v/>
      </c>
      <c r="S133" s="47">
        <v>121</v>
      </c>
      <c r="T133" s="2" t="e">
        <f t="shared" si="8"/>
        <v>#VALUE!</v>
      </c>
      <c r="U133" s="1">
        <v>2.42</v>
      </c>
      <c r="V133" s="1" t="str">
        <f t="shared" si="11"/>
        <v xml:space="preserve"> </v>
      </c>
      <c r="W133" s="49" t="str">
        <f t="shared" si="12"/>
        <v/>
      </c>
    </row>
    <row r="134" spans="14:23">
      <c r="N134" s="2"/>
      <c r="O134" s="2"/>
      <c r="P134" s="2"/>
      <c r="Q134" s="14" t="str">
        <f t="shared" si="9"/>
        <v/>
      </c>
      <c r="R134" t="str">
        <f t="shared" si="10"/>
        <v/>
      </c>
      <c r="S134" s="47">
        <v>122</v>
      </c>
      <c r="T134" s="2" t="e">
        <f t="shared" si="8"/>
        <v>#VALUE!</v>
      </c>
      <c r="U134" s="1">
        <v>2.44</v>
      </c>
      <c r="V134" s="1" t="str">
        <f t="shared" si="11"/>
        <v xml:space="preserve"> </v>
      </c>
      <c r="W134" s="49" t="str">
        <f t="shared" si="12"/>
        <v/>
      </c>
    </row>
    <row r="135" spans="14:23">
      <c r="N135" s="2"/>
      <c r="O135" s="2"/>
      <c r="P135" s="2"/>
      <c r="Q135" s="14" t="str">
        <f t="shared" si="9"/>
        <v/>
      </c>
      <c r="R135" t="str">
        <f t="shared" si="10"/>
        <v/>
      </c>
      <c r="S135" s="47">
        <v>123</v>
      </c>
      <c r="T135" s="2" t="e">
        <f t="shared" si="8"/>
        <v>#VALUE!</v>
      </c>
      <c r="U135" s="1">
        <v>2.46</v>
      </c>
      <c r="V135" s="1" t="str">
        <f t="shared" si="11"/>
        <v xml:space="preserve"> </v>
      </c>
      <c r="W135" s="49" t="str">
        <f t="shared" si="12"/>
        <v/>
      </c>
    </row>
    <row r="136" spans="14:23">
      <c r="N136" s="2"/>
      <c r="O136" s="2"/>
      <c r="P136" s="2"/>
      <c r="Q136" s="14" t="str">
        <f t="shared" si="9"/>
        <v/>
      </c>
      <c r="R136" t="str">
        <f t="shared" si="10"/>
        <v/>
      </c>
      <c r="S136" s="47">
        <v>124</v>
      </c>
      <c r="T136" s="2" t="e">
        <f t="shared" si="8"/>
        <v>#VALUE!</v>
      </c>
      <c r="U136" s="1">
        <v>2.48</v>
      </c>
      <c r="V136" s="1" t="str">
        <f t="shared" si="11"/>
        <v xml:space="preserve"> </v>
      </c>
      <c r="W136" s="49" t="str">
        <f t="shared" si="12"/>
        <v/>
      </c>
    </row>
    <row r="137" spans="14:23">
      <c r="N137" s="2"/>
      <c r="O137" s="2"/>
      <c r="P137" s="2"/>
      <c r="Q137" s="14" t="str">
        <f t="shared" si="9"/>
        <v/>
      </c>
      <c r="R137" t="str">
        <f t="shared" si="10"/>
        <v/>
      </c>
      <c r="S137" s="47">
        <v>125</v>
      </c>
      <c r="T137" s="2" t="e">
        <f t="shared" si="8"/>
        <v>#VALUE!</v>
      </c>
      <c r="U137" s="1">
        <v>2.5</v>
      </c>
      <c r="V137" s="1" t="str">
        <f t="shared" si="11"/>
        <v xml:space="preserve"> </v>
      </c>
      <c r="W137" s="49" t="str">
        <f t="shared" si="12"/>
        <v/>
      </c>
    </row>
    <row r="138" spans="14:23">
      <c r="N138" s="2"/>
      <c r="O138" s="2"/>
      <c r="P138" s="2"/>
      <c r="Q138" s="14" t="str">
        <f t="shared" si="9"/>
        <v/>
      </c>
      <c r="R138" t="str">
        <f t="shared" si="10"/>
        <v/>
      </c>
      <c r="S138" s="47">
        <v>126</v>
      </c>
      <c r="T138" s="2" t="e">
        <f t="shared" si="8"/>
        <v>#VALUE!</v>
      </c>
      <c r="U138" s="1">
        <v>2.52</v>
      </c>
      <c r="V138" s="1" t="str">
        <f t="shared" si="11"/>
        <v xml:space="preserve"> </v>
      </c>
      <c r="W138" s="49" t="str">
        <f t="shared" si="12"/>
        <v/>
      </c>
    </row>
    <row r="139" spans="14:23">
      <c r="N139" s="2"/>
      <c r="O139" s="2"/>
      <c r="P139" s="2"/>
      <c r="Q139" s="14" t="str">
        <f t="shared" si="9"/>
        <v/>
      </c>
      <c r="R139" t="str">
        <f t="shared" si="10"/>
        <v/>
      </c>
      <c r="S139" s="47">
        <v>127</v>
      </c>
      <c r="T139" s="2" t="e">
        <f t="shared" si="8"/>
        <v>#VALUE!</v>
      </c>
      <c r="U139" s="1">
        <v>2.54</v>
      </c>
      <c r="V139" s="1" t="str">
        <f t="shared" si="11"/>
        <v xml:space="preserve"> </v>
      </c>
      <c r="W139" s="49" t="str">
        <f t="shared" si="12"/>
        <v/>
      </c>
    </row>
    <row r="140" spans="14:23">
      <c r="N140" s="2"/>
      <c r="O140" s="2"/>
      <c r="P140" s="2"/>
      <c r="Q140" s="14" t="str">
        <f t="shared" si="9"/>
        <v/>
      </c>
      <c r="R140" t="str">
        <f t="shared" si="10"/>
        <v/>
      </c>
      <c r="S140" s="47">
        <v>128</v>
      </c>
      <c r="T140" s="2" t="e">
        <f t="shared" si="8"/>
        <v>#VALUE!</v>
      </c>
      <c r="U140" s="1">
        <v>2.56</v>
      </c>
      <c r="V140" s="1" t="str">
        <f t="shared" si="11"/>
        <v xml:space="preserve"> </v>
      </c>
      <c r="W140" s="49" t="str">
        <f t="shared" si="12"/>
        <v/>
      </c>
    </row>
    <row r="141" spans="14:23">
      <c r="N141" s="2"/>
      <c r="O141" s="2"/>
      <c r="P141" s="2"/>
      <c r="Q141" s="14" t="str">
        <f t="shared" si="9"/>
        <v/>
      </c>
      <c r="R141" t="str">
        <f t="shared" si="10"/>
        <v/>
      </c>
      <c r="S141" s="47">
        <v>129</v>
      </c>
      <c r="T141" s="2" t="e">
        <f t="shared" si="8"/>
        <v>#VALUE!</v>
      </c>
      <c r="U141" s="1">
        <v>2.58</v>
      </c>
      <c r="V141" s="1" t="str">
        <f t="shared" si="11"/>
        <v xml:space="preserve"> </v>
      </c>
      <c r="W141" s="49" t="str">
        <f t="shared" si="12"/>
        <v/>
      </c>
    </row>
    <row r="142" spans="14:23">
      <c r="N142" s="2"/>
      <c r="O142" s="2"/>
      <c r="P142" s="2"/>
      <c r="Q142" s="14">
        <f t="shared" si="9"/>
        <v>1</v>
      </c>
      <c r="R142" t="str">
        <f t="shared" si="10"/>
        <v/>
      </c>
      <c r="S142" s="47">
        <v>130</v>
      </c>
      <c r="T142" s="2">
        <f t="shared" si="8"/>
        <v>1</v>
      </c>
      <c r="U142" s="1">
        <v>2.6</v>
      </c>
      <c r="V142" s="1">
        <f t="shared" si="11"/>
        <v>1</v>
      </c>
      <c r="W142" s="49">
        <f t="shared" si="12"/>
        <v>1</v>
      </c>
    </row>
    <row r="143" spans="14:23">
      <c r="N143" s="2"/>
      <c r="O143" s="2"/>
      <c r="P143" s="2"/>
      <c r="Q143" s="14" t="str">
        <f t="shared" si="9"/>
        <v/>
      </c>
      <c r="R143" t="str">
        <f t="shared" si="10"/>
        <v/>
      </c>
      <c r="S143" s="47">
        <v>131</v>
      </c>
      <c r="T143" s="2">
        <f t="shared" ref="T143:T206" si="13">IF(V143=1,1,IF(AND(ISNUMBER(T142),T142&gt;100)," ",IF(AND(ISNUMBER(T142),T142+1&lt;102),T142+1," ")))</f>
        <v>2</v>
      </c>
      <c r="U143" s="1">
        <v>2.62</v>
      </c>
      <c r="V143" s="1" t="str">
        <f t="shared" si="11"/>
        <v xml:space="preserve"> </v>
      </c>
      <c r="W143" s="49">
        <f t="shared" si="12"/>
        <v>1</v>
      </c>
    </row>
    <row r="144" spans="14:23">
      <c r="N144" s="2"/>
      <c r="O144" s="2"/>
      <c r="P144" s="2"/>
      <c r="Q144" s="14" t="str">
        <f t="shared" ref="Q144:Q207" si="14">IF($A$9&gt;$A$10,"",IF(U144=$A$9,1,IF(U145=$A$10,2,"")))</f>
        <v/>
      </c>
      <c r="R144" t="str">
        <f t="shared" ref="R144:R207" si="15">IF($A$9&gt;$A$10,"",IF(U144=$A$10,2,""))</f>
        <v/>
      </c>
      <c r="S144" s="47">
        <v>132</v>
      </c>
      <c r="T144" s="2">
        <f t="shared" si="13"/>
        <v>3</v>
      </c>
      <c r="U144" s="1">
        <v>2.64</v>
      </c>
      <c r="V144" s="1" t="str">
        <f t="shared" ref="V144:V207" si="16">IF(U144=$A$9,1,IF(U144=$A$10,2," "))</f>
        <v xml:space="preserve"> </v>
      </c>
      <c r="W144" s="49">
        <f t="shared" ref="W144:W207" si="17">IF(Q144=1,1,IF(R143=2,"",W143))</f>
        <v>1</v>
      </c>
    </row>
    <row r="145" spans="14:23">
      <c r="N145" s="2"/>
      <c r="O145" s="2"/>
      <c r="P145" s="2"/>
      <c r="Q145" s="14" t="str">
        <f t="shared" si="14"/>
        <v/>
      </c>
      <c r="R145" t="str">
        <f t="shared" si="15"/>
        <v/>
      </c>
      <c r="S145" s="47">
        <v>133</v>
      </c>
      <c r="T145" s="2">
        <f t="shared" ref="T145:T146" si="18">IF(V145=1,1,IF(AND(ISNUMBER(T144),T144&gt;100)," ",IF(AND(ISNUMBER(T144),T144+1&lt;102),T144+1," ")))</f>
        <v>4</v>
      </c>
      <c r="U145" s="1">
        <v>2.66</v>
      </c>
      <c r="V145" s="1" t="str">
        <f t="shared" si="16"/>
        <v xml:space="preserve"> </v>
      </c>
      <c r="W145" s="49">
        <f t="shared" si="17"/>
        <v>1</v>
      </c>
    </row>
    <row r="146" spans="14:23">
      <c r="N146" s="2"/>
      <c r="O146" s="2"/>
      <c r="P146" s="2"/>
      <c r="Q146" s="14" t="str">
        <f t="shared" si="14"/>
        <v/>
      </c>
      <c r="R146" t="str">
        <f t="shared" si="15"/>
        <v/>
      </c>
      <c r="S146" s="47">
        <v>134</v>
      </c>
      <c r="T146" s="2">
        <f t="shared" si="18"/>
        <v>5</v>
      </c>
      <c r="U146" s="1">
        <v>2.68</v>
      </c>
      <c r="V146" s="1" t="str">
        <f t="shared" si="16"/>
        <v xml:space="preserve"> </v>
      </c>
      <c r="W146" s="49">
        <f t="shared" si="17"/>
        <v>1</v>
      </c>
    </row>
    <row r="147" spans="14:23">
      <c r="N147" s="2"/>
      <c r="O147" s="2"/>
      <c r="P147" s="2"/>
      <c r="Q147" s="14" t="str">
        <f t="shared" si="14"/>
        <v/>
      </c>
      <c r="R147" t="str">
        <f t="shared" si="15"/>
        <v/>
      </c>
      <c r="S147" s="47">
        <v>135</v>
      </c>
      <c r="T147" s="2">
        <f t="shared" si="13"/>
        <v>6</v>
      </c>
      <c r="U147" s="1">
        <v>2.7</v>
      </c>
      <c r="V147" s="1" t="str">
        <f t="shared" si="16"/>
        <v xml:space="preserve"> </v>
      </c>
      <c r="W147" s="49">
        <f t="shared" si="17"/>
        <v>1</v>
      </c>
    </row>
    <row r="148" spans="14:23">
      <c r="N148" s="2"/>
      <c r="O148" s="2"/>
      <c r="P148" s="2"/>
      <c r="Q148" s="14" t="str">
        <f t="shared" si="14"/>
        <v/>
      </c>
      <c r="R148" t="str">
        <f t="shared" si="15"/>
        <v/>
      </c>
      <c r="S148" s="47">
        <v>136</v>
      </c>
      <c r="T148" s="2">
        <f t="shared" si="13"/>
        <v>7</v>
      </c>
      <c r="U148" s="1">
        <v>2.72</v>
      </c>
      <c r="V148" s="1" t="str">
        <f t="shared" si="16"/>
        <v xml:space="preserve"> </v>
      </c>
      <c r="W148" s="49">
        <f t="shared" si="17"/>
        <v>1</v>
      </c>
    </row>
    <row r="149" spans="14:23">
      <c r="N149" s="2"/>
      <c r="O149" s="2"/>
      <c r="P149" s="2"/>
      <c r="Q149" s="14" t="str">
        <f t="shared" si="14"/>
        <v/>
      </c>
      <c r="R149" t="str">
        <f t="shared" si="15"/>
        <v/>
      </c>
      <c r="S149" s="47">
        <v>137</v>
      </c>
      <c r="T149" s="2">
        <f t="shared" si="13"/>
        <v>8</v>
      </c>
      <c r="U149" s="1">
        <v>2.74</v>
      </c>
      <c r="V149" s="1" t="str">
        <f t="shared" si="16"/>
        <v xml:space="preserve"> </v>
      </c>
      <c r="W149" s="49">
        <f t="shared" si="17"/>
        <v>1</v>
      </c>
    </row>
    <row r="150" spans="14:23">
      <c r="N150" s="2"/>
      <c r="O150" s="2"/>
      <c r="P150" s="2"/>
      <c r="Q150" s="14" t="str">
        <f t="shared" si="14"/>
        <v/>
      </c>
      <c r="R150" t="str">
        <f t="shared" si="15"/>
        <v/>
      </c>
      <c r="S150" s="47">
        <v>138</v>
      </c>
      <c r="T150" s="2">
        <f t="shared" si="13"/>
        <v>9</v>
      </c>
      <c r="U150" s="1">
        <v>2.76</v>
      </c>
      <c r="V150" s="1" t="str">
        <f t="shared" si="16"/>
        <v xml:space="preserve"> </v>
      </c>
      <c r="W150" s="49">
        <f t="shared" si="17"/>
        <v>1</v>
      </c>
    </row>
    <row r="151" spans="14:23">
      <c r="N151" s="2"/>
      <c r="O151" s="2"/>
      <c r="P151" s="2"/>
      <c r="Q151" s="14" t="str">
        <f t="shared" si="14"/>
        <v/>
      </c>
      <c r="R151" t="str">
        <f t="shared" si="15"/>
        <v/>
      </c>
      <c r="S151" s="47">
        <v>139</v>
      </c>
      <c r="T151" s="2">
        <f t="shared" si="13"/>
        <v>10</v>
      </c>
      <c r="U151" s="1">
        <v>2.78</v>
      </c>
      <c r="V151" s="1" t="str">
        <f t="shared" si="16"/>
        <v xml:space="preserve"> </v>
      </c>
      <c r="W151" s="49">
        <f t="shared" si="17"/>
        <v>1</v>
      </c>
    </row>
    <row r="152" spans="14:23">
      <c r="N152" s="2"/>
      <c r="O152" s="2"/>
      <c r="P152" s="2"/>
      <c r="Q152" s="14" t="str">
        <f t="shared" si="14"/>
        <v/>
      </c>
      <c r="R152" t="str">
        <f t="shared" si="15"/>
        <v/>
      </c>
      <c r="S152" s="47">
        <v>140</v>
      </c>
      <c r="T152" s="2">
        <f t="shared" si="13"/>
        <v>11</v>
      </c>
      <c r="U152" s="1">
        <v>2.8</v>
      </c>
      <c r="V152" s="1" t="str">
        <f t="shared" si="16"/>
        <v xml:space="preserve"> </v>
      </c>
      <c r="W152" s="49">
        <f t="shared" si="17"/>
        <v>1</v>
      </c>
    </row>
    <row r="153" spans="14:23">
      <c r="N153" s="2"/>
      <c r="O153" s="2"/>
      <c r="P153" s="2"/>
      <c r="Q153" s="14" t="str">
        <f t="shared" si="14"/>
        <v/>
      </c>
      <c r="R153" t="str">
        <f t="shared" si="15"/>
        <v/>
      </c>
      <c r="S153" s="47">
        <v>141</v>
      </c>
      <c r="T153" s="2">
        <f t="shared" si="13"/>
        <v>12</v>
      </c>
      <c r="U153" s="1">
        <v>2.82</v>
      </c>
      <c r="V153" s="1" t="str">
        <f t="shared" si="16"/>
        <v xml:space="preserve"> </v>
      </c>
      <c r="W153" s="49">
        <f t="shared" si="17"/>
        <v>1</v>
      </c>
    </row>
    <row r="154" spans="14:23">
      <c r="N154" s="2"/>
      <c r="O154" s="2"/>
      <c r="P154" s="2"/>
      <c r="Q154" s="14" t="str">
        <f t="shared" si="14"/>
        <v/>
      </c>
      <c r="R154" t="str">
        <f t="shared" si="15"/>
        <v/>
      </c>
      <c r="S154" s="47">
        <v>142</v>
      </c>
      <c r="T154" s="2">
        <f t="shared" si="13"/>
        <v>13</v>
      </c>
      <c r="U154" s="1">
        <v>2.84</v>
      </c>
      <c r="V154" s="1" t="str">
        <f t="shared" si="16"/>
        <v xml:space="preserve"> </v>
      </c>
      <c r="W154" s="49">
        <f t="shared" si="17"/>
        <v>1</v>
      </c>
    </row>
    <row r="155" spans="14:23">
      <c r="N155" s="2"/>
      <c r="O155" s="2"/>
      <c r="P155" s="2"/>
      <c r="Q155" s="14" t="str">
        <f t="shared" si="14"/>
        <v/>
      </c>
      <c r="R155" t="str">
        <f t="shared" si="15"/>
        <v/>
      </c>
      <c r="S155" s="47">
        <v>143</v>
      </c>
      <c r="T155" s="2">
        <f t="shared" si="13"/>
        <v>14</v>
      </c>
      <c r="U155" s="1">
        <v>2.86</v>
      </c>
      <c r="V155" s="1" t="str">
        <f t="shared" si="16"/>
        <v xml:space="preserve"> </v>
      </c>
      <c r="W155" s="49">
        <f t="shared" si="17"/>
        <v>1</v>
      </c>
    </row>
    <row r="156" spans="14:23">
      <c r="N156" s="2"/>
      <c r="O156" s="2"/>
      <c r="P156" s="2"/>
      <c r="Q156" s="14" t="str">
        <f t="shared" si="14"/>
        <v/>
      </c>
      <c r="R156" t="str">
        <f t="shared" si="15"/>
        <v/>
      </c>
      <c r="S156" s="47">
        <v>144</v>
      </c>
      <c r="T156" s="2">
        <f t="shared" si="13"/>
        <v>15</v>
      </c>
      <c r="U156" s="1">
        <v>2.88</v>
      </c>
      <c r="V156" s="1" t="str">
        <f t="shared" si="16"/>
        <v xml:space="preserve"> </v>
      </c>
      <c r="W156" s="49">
        <f t="shared" si="17"/>
        <v>1</v>
      </c>
    </row>
    <row r="157" spans="14:23">
      <c r="N157" s="2"/>
      <c r="O157" s="2"/>
      <c r="P157" s="2"/>
      <c r="Q157" s="14" t="str">
        <f t="shared" si="14"/>
        <v/>
      </c>
      <c r="R157" t="str">
        <f t="shared" si="15"/>
        <v/>
      </c>
      <c r="S157" s="47">
        <v>145</v>
      </c>
      <c r="T157" s="2">
        <f t="shared" si="13"/>
        <v>16</v>
      </c>
      <c r="U157" s="1">
        <v>2.9</v>
      </c>
      <c r="V157" s="1" t="str">
        <f t="shared" si="16"/>
        <v xml:space="preserve"> </v>
      </c>
      <c r="W157" s="49">
        <f t="shared" si="17"/>
        <v>1</v>
      </c>
    </row>
    <row r="158" spans="14:23">
      <c r="N158" s="2"/>
      <c r="O158" s="2"/>
      <c r="P158" s="2"/>
      <c r="Q158" s="14" t="str">
        <f t="shared" si="14"/>
        <v/>
      </c>
      <c r="R158" t="str">
        <f t="shared" si="15"/>
        <v/>
      </c>
      <c r="S158" s="47">
        <v>146</v>
      </c>
      <c r="T158" s="2">
        <f t="shared" si="13"/>
        <v>17</v>
      </c>
      <c r="U158" s="1">
        <v>2.92</v>
      </c>
      <c r="V158" s="1" t="str">
        <f t="shared" si="16"/>
        <v xml:space="preserve"> </v>
      </c>
      <c r="W158" s="49">
        <f t="shared" si="17"/>
        <v>1</v>
      </c>
    </row>
    <row r="159" spans="14:23">
      <c r="N159" s="2"/>
      <c r="O159" s="2"/>
      <c r="P159" s="2"/>
      <c r="Q159" s="14" t="str">
        <f t="shared" si="14"/>
        <v/>
      </c>
      <c r="R159" t="str">
        <f t="shared" si="15"/>
        <v/>
      </c>
      <c r="S159" s="47">
        <v>147</v>
      </c>
      <c r="T159" s="2">
        <f t="shared" si="13"/>
        <v>18</v>
      </c>
      <c r="U159" s="1">
        <v>2.94</v>
      </c>
      <c r="V159" s="1" t="str">
        <f t="shared" si="16"/>
        <v xml:space="preserve"> </v>
      </c>
      <c r="W159" s="49">
        <f t="shared" si="17"/>
        <v>1</v>
      </c>
    </row>
    <row r="160" spans="14:23">
      <c r="N160" s="2"/>
      <c r="O160" s="2"/>
      <c r="P160" s="2"/>
      <c r="Q160" s="14" t="str">
        <f t="shared" si="14"/>
        <v/>
      </c>
      <c r="R160" t="str">
        <f t="shared" si="15"/>
        <v/>
      </c>
      <c r="S160" s="47">
        <v>148</v>
      </c>
      <c r="T160" s="2">
        <f t="shared" si="13"/>
        <v>19</v>
      </c>
      <c r="U160" s="1">
        <v>2.96</v>
      </c>
      <c r="V160" s="1" t="str">
        <f t="shared" si="16"/>
        <v xml:space="preserve"> </v>
      </c>
      <c r="W160" s="49">
        <f t="shared" si="17"/>
        <v>1</v>
      </c>
    </row>
    <row r="161" spans="14:23">
      <c r="N161" s="2"/>
      <c r="O161" s="2"/>
      <c r="P161" s="2"/>
      <c r="Q161" s="14" t="str">
        <f t="shared" si="14"/>
        <v/>
      </c>
      <c r="R161" t="str">
        <f t="shared" si="15"/>
        <v/>
      </c>
      <c r="S161" s="47">
        <v>149</v>
      </c>
      <c r="T161" s="2">
        <f t="shared" si="13"/>
        <v>20</v>
      </c>
      <c r="U161" s="1">
        <v>2.98</v>
      </c>
      <c r="V161" s="1" t="str">
        <f t="shared" si="16"/>
        <v xml:space="preserve"> </v>
      </c>
      <c r="W161" s="49">
        <f t="shared" si="17"/>
        <v>1</v>
      </c>
    </row>
    <row r="162" spans="14:23">
      <c r="N162" s="2"/>
      <c r="O162" s="2"/>
      <c r="P162" s="2"/>
      <c r="Q162" s="14" t="str">
        <f t="shared" si="14"/>
        <v/>
      </c>
      <c r="R162" t="str">
        <f t="shared" si="15"/>
        <v/>
      </c>
      <c r="S162" s="47">
        <v>150</v>
      </c>
      <c r="T162" s="2">
        <f t="shared" si="13"/>
        <v>21</v>
      </c>
      <c r="U162" s="1">
        <v>3</v>
      </c>
      <c r="V162" s="1" t="str">
        <f t="shared" si="16"/>
        <v xml:space="preserve"> </v>
      </c>
      <c r="W162" s="49">
        <f t="shared" si="17"/>
        <v>1</v>
      </c>
    </row>
    <row r="163" spans="14:23">
      <c r="N163" s="2"/>
      <c r="O163" s="2"/>
      <c r="P163" s="2"/>
      <c r="Q163" s="14" t="str">
        <f t="shared" si="14"/>
        <v/>
      </c>
      <c r="R163" t="str">
        <f t="shared" si="15"/>
        <v/>
      </c>
      <c r="S163" s="47">
        <v>151</v>
      </c>
      <c r="T163" s="2">
        <f t="shared" si="13"/>
        <v>22</v>
      </c>
      <c r="U163" s="1">
        <v>3.05</v>
      </c>
      <c r="V163" s="1" t="str">
        <f t="shared" si="16"/>
        <v xml:space="preserve"> </v>
      </c>
      <c r="W163" s="49">
        <f t="shared" si="17"/>
        <v>1</v>
      </c>
    </row>
    <row r="164" spans="14:23">
      <c r="N164" s="2"/>
      <c r="O164" s="2"/>
      <c r="P164" s="2"/>
      <c r="Q164" s="14" t="str">
        <f t="shared" si="14"/>
        <v/>
      </c>
      <c r="R164" t="str">
        <f t="shared" si="15"/>
        <v/>
      </c>
      <c r="S164" s="47">
        <v>152</v>
      </c>
      <c r="T164" s="2">
        <f t="shared" si="13"/>
        <v>23</v>
      </c>
      <c r="U164" s="1">
        <v>3.1</v>
      </c>
      <c r="V164" s="1" t="str">
        <f t="shared" si="16"/>
        <v xml:space="preserve"> </v>
      </c>
      <c r="W164" s="49">
        <f t="shared" si="17"/>
        <v>1</v>
      </c>
    </row>
    <row r="165" spans="14:23">
      <c r="N165" s="2"/>
      <c r="O165" s="2"/>
      <c r="P165" s="2"/>
      <c r="Q165" s="14" t="str">
        <f t="shared" si="14"/>
        <v/>
      </c>
      <c r="R165" t="str">
        <f t="shared" si="15"/>
        <v/>
      </c>
      <c r="S165" s="47">
        <v>153</v>
      </c>
      <c r="T165" s="2">
        <f t="shared" si="13"/>
        <v>24</v>
      </c>
      <c r="U165" s="1">
        <v>3.15</v>
      </c>
      <c r="V165" s="1" t="str">
        <f t="shared" si="16"/>
        <v xml:space="preserve"> </v>
      </c>
      <c r="W165" s="49">
        <f t="shared" si="17"/>
        <v>1</v>
      </c>
    </row>
    <row r="166" spans="14:23">
      <c r="N166" s="2"/>
      <c r="O166" s="2"/>
      <c r="P166" s="2"/>
      <c r="Q166" s="14" t="str">
        <f t="shared" si="14"/>
        <v/>
      </c>
      <c r="R166" t="str">
        <f t="shared" si="15"/>
        <v/>
      </c>
      <c r="S166" s="47">
        <v>154</v>
      </c>
      <c r="T166" s="2">
        <f t="shared" si="13"/>
        <v>25</v>
      </c>
      <c r="U166" s="1">
        <v>3.2</v>
      </c>
      <c r="V166" s="1" t="str">
        <f t="shared" si="16"/>
        <v xml:space="preserve"> </v>
      </c>
      <c r="W166" s="49">
        <f t="shared" si="17"/>
        <v>1</v>
      </c>
    </row>
    <row r="167" spans="14:23">
      <c r="N167" s="2"/>
      <c r="O167" s="2"/>
      <c r="P167" s="2"/>
      <c r="Q167" s="14" t="str">
        <f t="shared" si="14"/>
        <v/>
      </c>
      <c r="R167" t="str">
        <f t="shared" si="15"/>
        <v/>
      </c>
      <c r="S167" s="47">
        <v>155</v>
      </c>
      <c r="T167" s="2">
        <f t="shared" si="13"/>
        <v>26</v>
      </c>
      <c r="U167" s="1">
        <v>3.25</v>
      </c>
      <c r="V167" s="1" t="str">
        <f t="shared" si="16"/>
        <v xml:space="preserve"> </v>
      </c>
      <c r="W167" s="49">
        <f t="shared" si="17"/>
        <v>1</v>
      </c>
    </row>
    <row r="168" spans="14:23">
      <c r="N168" s="2"/>
      <c r="O168" s="2"/>
      <c r="P168" s="2"/>
      <c r="Q168" s="14" t="str">
        <f t="shared" si="14"/>
        <v/>
      </c>
      <c r="R168" t="str">
        <f t="shared" si="15"/>
        <v/>
      </c>
      <c r="S168" s="47">
        <v>156</v>
      </c>
      <c r="T168" s="2">
        <f t="shared" si="13"/>
        <v>27</v>
      </c>
      <c r="U168" s="1">
        <v>3.3</v>
      </c>
      <c r="V168" s="1" t="str">
        <f t="shared" si="16"/>
        <v xml:space="preserve"> </v>
      </c>
      <c r="W168" s="49">
        <f t="shared" si="17"/>
        <v>1</v>
      </c>
    </row>
    <row r="169" spans="14:23">
      <c r="N169" s="2"/>
      <c r="O169" s="2"/>
      <c r="P169" s="2"/>
      <c r="Q169" s="14" t="str">
        <f t="shared" si="14"/>
        <v/>
      </c>
      <c r="R169" t="str">
        <f t="shared" si="15"/>
        <v/>
      </c>
      <c r="S169" s="47">
        <v>157</v>
      </c>
      <c r="T169" s="2">
        <f t="shared" si="13"/>
        <v>28</v>
      </c>
      <c r="U169" s="1">
        <v>3.35</v>
      </c>
      <c r="V169" s="1" t="str">
        <f t="shared" si="16"/>
        <v xml:space="preserve"> </v>
      </c>
      <c r="W169" s="49">
        <f t="shared" si="17"/>
        <v>1</v>
      </c>
    </row>
    <row r="170" spans="14:23">
      <c r="N170" s="2"/>
      <c r="O170" s="2"/>
      <c r="P170" s="2"/>
      <c r="Q170" s="14" t="str">
        <f t="shared" si="14"/>
        <v/>
      </c>
      <c r="R170" t="str">
        <f t="shared" si="15"/>
        <v/>
      </c>
      <c r="S170" s="47">
        <v>158</v>
      </c>
      <c r="T170" s="2">
        <f t="shared" si="13"/>
        <v>29</v>
      </c>
      <c r="U170" s="1">
        <v>3.4</v>
      </c>
      <c r="V170" s="1" t="str">
        <f t="shared" si="16"/>
        <v xml:space="preserve"> </v>
      </c>
      <c r="W170" s="49">
        <f t="shared" si="17"/>
        <v>1</v>
      </c>
    </row>
    <row r="171" spans="14:23">
      <c r="N171" s="2"/>
      <c r="O171" s="2"/>
      <c r="P171" s="2"/>
      <c r="Q171" s="14" t="str">
        <f t="shared" si="14"/>
        <v/>
      </c>
      <c r="R171" t="str">
        <f t="shared" si="15"/>
        <v/>
      </c>
      <c r="S171" s="47">
        <v>159</v>
      </c>
      <c r="T171" s="2">
        <f t="shared" si="13"/>
        <v>30</v>
      </c>
      <c r="U171" s="1">
        <v>3.45</v>
      </c>
      <c r="V171" s="1" t="str">
        <f t="shared" si="16"/>
        <v xml:space="preserve"> </v>
      </c>
      <c r="W171" s="49">
        <f t="shared" si="17"/>
        <v>1</v>
      </c>
    </row>
    <row r="172" spans="14:23">
      <c r="N172" s="2"/>
      <c r="O172" s="2"/>
      <c r="P172" s="2"/>
      <c r="Q172" s="14" t="str">
        <f t="shared" si="14"/>
        <v/>
      </c>
      <c r="R172" t="str">
        <f t="shared" si="15"/>
        <v/>
      </c>
      <c r="S172" s="47">
        <v>160</v>
      </c>
      <c r="T172" s="2">
        <f t="shared" si="13"/>
        <v>31</v>
      </c>
      <c r="U172" s="1">
        <v>3.5</v>
      </c>
      <c r="V172" s="1" t="str">
        <f t="shared" si="16"/>
        <v xml:space="preserve"> </v>
      </c>
      <c r="W172" s="49">
        <f t="shared" si="17"/>
        <v>1</v>
      </c>
    </row>
    <row r="173" spans="14:23">
      <c r="N173" s="2"/>
      <c r="O173" s="2"/>
      <c r="P173" s="2"/>
      <c r="Q173" s="14" t="str">
        <f t="shared" si="14"/>
        <v/>
      </c>
      <c r="R173" t="str">
        <f t="shared" si="15"/>
        <v/>
      </c>
      <c r="S173" s="47">
        <v>161</v>
      </c>
      <c r="T173" s="2">
        <f t="shared" si="13"/>
        <v>32</v>
      </c>
      <c r="U173" s="1">
        <v>3.55</v>
      </c>
      <c r="V173" s="1" t="str">
        <f t="shared" si="16"/>
        <v xml:space="preserve"> </v>
      </c>
      <c r="W173" s="49">
        <f t="shared" si="17"/>
        <v>1</v>
      </c>
    </row>
    <row r="174" spans="14:23">
      <c r="N174" s="2"/>
      <c r="O174" s="2"/>
      <c r="P174" s="2"/>
      <c r="Q174" s="14" t="str">
        <f t="shared" si="14"/>
        <v/>
      </c>
      <c r="R174" t="str">
        <f t="shared" si="15"/>
        <v/>
      </c>
      <c r="S174" s="47">
        <v>162</v>
      </c>
      <c r="T174" s="2">
        <f t="shared" si="13"/>
        <v>33</v>
      </c>
      <c r="U174" s="1">
        <v>3.6</v>
      </c>
      <c r="V174" s="1" t="str">
        <f t="shared" si="16"/>
        <v xml:space="preserve"> </v>
      </c>
      <c r="W174" s="49">
        <f t="shared" si="17"/>
        <v>1</v>
      </c>
    </row>
    <row r="175" spans="14:23">
      <c r="N175" s="2"/>
      <c r="O175" s="2"/>
      <c r="P175" s="2"/>
      <c r="Q175" s="14" t="str">
        <f t="shared" si="14"/>
        <v/>
      </c>
      <c r="R175" t="str">
        <f t="shared" si="15"/>
        <v/>
      </c>
      <c r="S175" s="47">
        <v>163</v>
      </c>
      <c r="T175" s="2">
        <f t="shared" si="13"/>
        <v>34</v>
      </c>
      <c r="U175" s="1">
        <v>3.65</v>
      </c>
      <c r="V175" s="1" t="str">
        <f t="shared" si="16"/>
        <v xml:space="preserve"> </v>
      </c>
      <c r="W175" s="49">
        <f t="shared" si="17"/>
        <v>1</v>
      </c>
    </row>
    <row r="176" spans="14:23">
      <c r="N176" s="2"/>
      <c r="O176" s="2"/>
      <c r="P176" s="2"/>
      <c r="Q176" s="14" t="str">
        <f t="shared" si="14"/>
        <v/>
      </c>
      <c r="R176" t="str">
        <f t="shared" si="15"/>
        <v/>
      </c>
      <c r="S176" s="47">
        <v>164</v>
      </c>
      <c r="T176" s="2">
        <f t="shared" si="13"/>
        <v>35</v>
      </c>
      <c r="U176" s="1">
        <v>3.7</v>
      </c>
      <c r="V176" s="1" t="str">
        <f t="shared" si="16"/>
        <v xml:space="preserve"> </v>
      </c>
      <c r="W176" s="49">
        <f t="shared" si="17"/>
        <v>1</v>
      </c>
    </row>
    <row r="177" spans="14:23">
      <c r="N177" s="2"/>
      <c r="O177" s="2"/>
      <c r="P177" s="2"/>
      <c r="Q177" s="14" t="str">
        <f t="shared" si="14"/>
        <v/>
      </c>
      <c r="R177" t="str">
        <f t="shared" si="15"/>
        <v/>
      </c>
      <c r="S177" s="47">
        <v>165</v>
      </c>
      <c r="T177" s="2">
        <f t="shared" si="13"/>
        <v>36</v>
      </c>
      <c r="U177" s="1">
        <v>3.75</v>
      </c>
      <c r="V177" s="1" t="str">
        <f t="shared" si="16"/>
        <v xml:space="preserve"> </v>
      </c>
      <c r="W177" s="49">
        <f t="shared" si="17"/>
        <v>1</v>
      </c>
    </row>
    <row r="178" spans="14:23">
      <c r="N178" s="2"/>
      <c r="O178" s="2"/>
      <c r="P178" s="2"/>
      <c r="Q178" s="14" t="str">
        <f t="shared" si="14"/>
        <v/>
      </c>
      <c r="R178" t="str">
        <f t="shared" si="15"/>
        <v/>
      </c>
      <c r="S178" s="47">
        <v>166</v>
      </c>
      <c r="T178" s="2">
        <f t="shared" si="13"/>
        <v>37</v>
      </c>
      <c r="U178" s="1">
        <v>3.8</v>
      </c>
      <c r="V178" s="1" t="str">
        <f t="shared" si="16"/>
        <v xml:space="preserve"> </v>
      </c>
      <c r="W178" s="49">
        <f t="shared" si="17"/>
        <v>1</v>
      </c>
    </row>
    <row r="179" spans="14:23">
      <c r="N179" s="2"/>
      <c r="O179" s="2"/>
      <c r="P179" s="2"/>
      <c r="Q179" s="14" t="str">
        <f t="shared" si="14"/>
        <v/>
      </c>
      <c r="R179" t="str">
        <f t="shared" si="15"/>
        <v/>
      </c>
      <c r="S179" s="47">
        <v>167</v>
      </c>
      <c r="T179" s="2">
        <f t="shared" si="13"/>
        <v>38</v>
      </c>
      <c r="U179" s="1">
        <v>3.85</v>
      </c>
      <c r="V179" s="1" t="str">
        <f t="shared" si="16"/>
        <v xml:space="preserve"> </v>
      </c>
      <c r="W179" s="49">
        <f t="shared" si="17"/>
        <v>1</v>
      </c>
    </row>
    <row r="180" spans="14:23">
      <c r="N180" s="2"/>
      <c r="O180" s="2"/>
      <c r="P180" s="2"/>
      <c r="Q180" s="14" t="str">
        <f t="shared" si="14"/>
        <v/>
      </c>
      <c r="R180" t="str">
        <f t="shared" si="15"/>
        <v/>
      </c>
      <c r="S180" s="47">
        <v>168</v>
      </c>
      <c r="T180" s="2">
        <f t="shared" si="13"/>
        <v>39</v>
      </c>
      <c r="U180" s="1">
        <v>3.9</v>
      </c>
      <c r="V180" s="1" t="str">
        <f t="shared" si="16"/>
        <v xml:space="preserve"> </v>
      </c>
      <c r="W180" s="49">
        <f t="shared" si="17"/>
        <v>1</v>
      </c>
    </row>
    <row r="181" spans="14:23">
      <c r="N181" s="2"/>
      <c r="O181" s="2"/>
      <c r="P181" s="2"/>
      <c r="Q181" s="14" t="str">
        <f t="shared" si="14"/>
        <v/>
      </c>
      <c r="R181" t="str">
        <f t="shared" si="15"/>
        <v/>
      </c>
      <c r="S181" s="47">
        <v>169</v>
      </c>
      <c r="T181" s="2">
        <f t="shared" si="13"/>
        <v>40</v>
      </c>
      <c r="U181" s="1">
        <v>3.95</v>
      </c>
      <c r="V181" s="1" t="str">
        <f t="shared" si="16"/>
        <v xml:space="preserve"> </v>
      </c>
      <c r="W181" s="49">
        <f t="shared" si="17"/>
        <v>1</v>
      </c>
    </row>
    <row r="182" spans="14:23">
      <c r="N182" s="2"/>
      <c r="O182" s="2"/>
      <c r="P182" s="2"/>
      <c r="Q182" s="14" t="str">
        <f t="shared" si="14"/>
        <v/>
      </c>
      <c r="R182" t="str">
        <f t="shared" si="15"/>
        <v/>
      </c>
      <c r="S182" s="47">
        <v>170</v>
      </c>
      <c r="T182" s="2">
        <f t="shared" si="13"/>
        <v>41</v>
      </c>
      <c r="U182" s="1">
        <v>4</v>
      </c>
      <c r="V182" s="1" t="str">
        <f t="shared" si="16"/>
        <v xml:space="preserve"> </v>
      </c>
      <c r="W182" s="49">
        <f t="shared" si="17"/>
        <v>1</v>
      </c>
    </row>
    <row r="183" spans="14:23">
      <c r="N183" s="2"/>
      <c r="O183" s="2"/>
      <c r="P183" s="2"/>
      <c r="Q183" s="14" t="str">
        <f t="shared" si="14"/>
        <v/>
      </c>
      <c r="R183" t="str">
        <f t="shared" si="15"/>
        <v/>
      </c>
      <c r="S183" s="47">
        <v>171</v>
      </c>
      <c r="T183" s="2">
        <f t="shared" si="13"/>
        <v>42</v>
      </c>
      <c r="U183" s="1">
        <v>4.0999999999999996</v>
      </c>
      <c r="V183" s="1" t="str">
        <f t="shared" si="16"/>
        <v xml:space="preserve"> </v>
      </c>
      <c r="W183" s="49">
        <f t="shared" si="17"/>
        <v>1</v>
      </c>
    </row>
    <row r="184" spans="14:23">
      <c r="N184" s="2"/>
      <c r="O184" s="2"/>
      <c r="P184" s="2"/>
      <c r="Q184" s="14" t="str">
        <f t="shared" si="14"/>
        <v/>
      </c>
      <c r="R184" t="str">
        <f t="shared" si="15"/>
        <v/>
      </c>
      <c r="S184" s="47">
        <v>172</v>
      </c>
      <c r="T184" s="2">
        <f t="shared" si="13"/>
        <v>43</v>
      </c>
      <c r="U184" s="1">
        <v>4.2</v>
      </c>
      <c r="V184" s="1" t="str">
        <f t="shared" si="16"/>
        <v xml:space="preserve"> </v>
      </c>
      <c r="W184" s="49">
        <f t="shared" si="17"/>
        <v>1</v>
      </c>
    </row>
    <row r="185" spans="14:23">
      <c r="N185" s="2"/>
      <c r="O185" s="2"/>
      <c r="P185" s="2"/>
      <c r="Q185" s="14">
        <f t="shared" si="14"/>
        <v>2</v>
      </c>
      <c r="R185" t="str">
        <f t="shared" si="15"/>
        <v/>
      </c>
      <c r="S185" s="47">
        <v>173</v>
      </c>
      <c r="T185" s="2">
        <f t="shared" si="13"/>
        <v>44</v>
      </c>
      <c r="U185" s="1">
        <v>4.3</v>
      </c>
      <c r="V185" s="1" t="str">
        <f t="shared" si="16"/>
        <v xml:space="preserve"> </v>
      </c>
      <c r="W185" s="49">
        <f t="shared" si="17"/>
        <v>1</v>
      </c>
    </row>
    <row r="186" spans="14:23">
      <c r="N186" s="2"/>
      <c r="O186" s="2"/>
      <c r="P186" s="2"/>
      <c r="Q186" s="14" t="str">
        <f t="shared" si="14"/>
        <v/>
      </c>
      <c r="R186">
        <f t="shared" si="15"/>
        <v>2</v>
      </c>
      <c r="S186" s="47">
        <v>174</v>
      </c>
      <c r="T186" s="2">
        <f t="shared" si="13"/>
        <v>45</v>
      </c>
      <c r="U186" s="1">
        <v>4.4000000000000004</v>
      </c>
      <c r="V186" s="1">
        <f t="shared" si="16"/>
        <v>2</v>
      </c>
      <c r="W186" s="49">
        <f t="shared" si="17"/>
        <v>1</v>
      </c>
    </row>
    <row r="187" spans="14:23">
      <c r="N187" s="2"/>
      <c r="O187" s="2"/>
      <c r="P187" s="2"/>
      <c r="Q187" s="14" t="str">
        <f t="shared" si="14"/>
        <v/>
      </c>
      <c r="R187" t="str">
        <f t="shared" si="15"/>
        <v/>
      </c>
      <c r="S187" s="47">
        <v>175</v>
      </c>
      <c r="T187" s="2">
        <f t="shared" si="13"/>
        <v>46</v>
      </c>
      <c r="U187" s="1">
        <v>4.5</v>
      </c>
      <c r="V187" s="1" t="str">
        <f t="shared" si="16"/>
        <v xml:space="preserve"> </v>
      </c>
      <c r="W187" s="49" t="str">
        <f t="shared" si="17"/>
        <v/>
      </c>
    </row>
    <row r="188" spans="14:23">
      <c r="N188" s="2"/>
      <c r="O188" s="2"/>
      <c r="P188" s="2"/>
      <c r="Q188" s="14" t="str">
        <f t="shared" si="14"/>
        <v/>
      </c>
      <c r="R188" t="str">
        <f t="shared" si="15"/>
        <v/>
      </c>
      <c r="S188" s="47">
        <v>176</v>
      </c>
      <c r="T188" s="2">
        <f t="shared" si="13"/>
        <v>47</v>
      </c>
      <c r="U188" s="1">
        <v>4.5999999999999996</v>
      </c>
      <c r="V188" s="1" t="str">
        <f t="shared" si="16"/>
        <v xml:space="preserve"> </v>
      </c>
      <c r="W188" s="49" t="str">
        <f t="shared" si="17"/>
        <v/>
      </c>
    </row>
    <row r="189" spans="14:23">
      <c r="N189" s="2"/>
      <c r="O189" s="2"/>
      <c r="P189" s="2"/>
      <c r="Q189" s="14" t="str">
        <f t="shared" si="14"/>
        <v/>
      </c>
      <c r="R189" t="str">
        <f t="shared" si="15"/>
        <v/>
      </c>
      <c r="S189" s="47">
        <v>177</v>
      </c>
      <c r="T189" s="2">
        <f t="shared" si="13"/>
        <v>48</v>
      </c>
      <c r="U189" s="1">
        <v>4.7</v>
      </c>
      <c r="V189" s="1" t="str">
        <f t="shared" si="16"/>
        <v xml:space="preserve"> </v>
      </c>
      <c r="W189" s="49" t="str">
        <f t="shared" si="17"/>
        <v/>
      </c>
    </row>
    <row r="190" spans="14:23">
      <c r="N190" s="2"/>
      <c r="O190" s="2"/>
      <c r="P190" s="2"/>
      <c r="Q190" s="14" t="str">
        <f t="shared" si="14"/>
        <v/>
      </c>
      <c r="R190" t="str">
        <f t="shared" si="15"/>
        <v/>
      </c>
      <c r="S190" s="47">
        <v>178</v>
      </c>
      <c r="T190" s="2">
        <f t="shared" si="13"/>
        <v>49</v>
      </c>
      <c r="U190" s="1">
        <v>4.8</v>
      </c>
      <c r="V190" s="1" t="str">
        <f t="shared" si="16"/>
        <v xml:space="preserve"> </v>
      </c>
      <c r="W190" s="49" t="str">
        <f t="shared" si="17"/>
        <v/>
      </c>
    </row>
    <row r="191" spans="14:23">
      <c r="N191" s="2"/>
      <c r="O191" s="2"/>
      <c r="P191" s="2"/>
      <c r="Q191" s="14" t="str">
        <f t="shared" si="14"/>
        <v/>
      </c>
      <c r="R191" t="str">
        <f t="shared" si="15"/>
        <v/>
      </c>
      <c r="S191" s="47">
        <v>179</v>
      </c>
      <c r="T191" s="2">
        <f t="shared" si="13"/>
        <v>50</v>
      </c>
      <c r="U191" s="1">
        <v>4.9000000000000004</v>
      </c>
      <c r="V191" s="1" t="str">
        <f t="shared" si="16"/>
        <v xml:space="preserve"> </v>
      </c>
      <c r="W191" s="49" t="str">
        <f t="shared" si="17"/>
        <v/>
      </c>
    </row>
    <row r="192" spans="14:23">
      <c r="N192" s="2"/>
      <c r="O192" s="2"/>
      <c r="P192" s="2"/>
      <c r="Q192" s="14" t="str">
        <f t="shared" si="14"/>
        <v/>
      </c>
      <c r="R192" t="str">
        <f t="shared" si="15"/>
        <v/>
      </c>
      <c r="S192" s="47">
        <v>180</v>
      </c>
      <c r="T192" s="2">
        <f t="shared" si="13"/>
        <v>51</v>
      </c>
      <c r="U192" s="1">
        <v>5</v>
      </c>
      <c r="V192" s="1" t="str">
        <f t="shared" si="16"/>
        <v xml:space="preserve"> </v>
      </c>
      <c r="W192" s="49" t="str">
        <f t="shared" si="17"/>
        <v/>
      </c>
    </row>
    <row r="193" spans="14:23">
      <c r="N193" s="2"/>
      <c r="O193" s="2"/>
      <c r="P193" s="2"/>
      <c r="Q193" s="14" t="str">
        <f t="shared" si="14"/>
        <v/>
      </c>
      <c r="R193" t="str">
        <f t="shared" si="15"/>
        <v/>
      </c>
      <c r="S193" s="47">
        <v>181</v>
      </c>
      <c r="T193" s="2">
        <f t="shared" si="13"/>
        <v>52</v>
      </c>
      <c r="U193" s="1">
        <v>5.0999999999999996</v>
      </c>
      <c r="V193" s="1" t="str">
        <f t="shared" si="16"/>
        <v xml:space="preserve"> </v>
      </c>
      <c r="W193" s="49" t="str">
        <f t="shared" si="17"/>
        <v/>
      </c>
    </row>
    <row r="194" spans="14:23">
      <c r="N194" s="2"/>
      <c r="O194" s="2"/>
      <c r="P194" s="2"/>
      <c r="Q194" s="14" t="str">
        <f t="shared" si="14"/>
        <v/>
      </c>
      <c r="R194" t="str">
        <f t="shared" si="15"/>
        <v/>
      </c>
      <c r="S194" s="47">
        <v>182</v>
      </c>
      <c r="T194" s="2">
        <f t="shared" si="13"/>
        <v>53</v>
      </c>
      <c r="U194" s="1">
        <v>5.2</v>
      </c>
      <c r="V194" s="1" t="str">
        <f t="shared" si="16"/>
        <v xml:space="preserve"> </v>
      </c>
      <c r="W194" s="49" t="str">
        <f t="shared" si="17"/>
        <v/>
      </c>
    </row>
    <row r="195" spans="14:23">
      <c r="N195" s="2"/>
      <c r="O195" s="2"/>
      <c r="P195" s="2"/>
      <c r="Q195" s="14" t="str">
        <f t="shared" si="14"/>
        <v/>
      </c>
      <c r="R195" t="str">
        <f t="shared" si="15"/>
        <v/>
      </c>
      <c r="S195" s="47">
        <v>183</v>
      </c>
      <c r="T195" s="2">
        <f t="shared" si="13"/>
        <v>54</v>
      </c>
      <c r="U195" s="1">
        <v>5.3</v>
      </c>
      <c r="V195" s="1" t="str">
        <f t="shared" si="16"/>
        <v xml:space="preserve"> </v>
      </c>
      <c r="W195" s="49" t="str">
        <f t="shared" si="17"/>
        <v/>
      </c>
    </row>
    <row r="196" spans="14:23">
      <c r="N196" s="2"/>
      <c r="O196" s="2"/>
      <c r="P196" s="2"/>
      <c r="Q196" s="14" t="str">
        <f t="shared" si="14"/>
        <v/>
      </c>
      <c r="R196" t="str">
        <f t="shared" si="15"/>
        <v/>
      </c>
      <c r="S196" s="47">
        <v>184</v>
      </c>
      <c r="T196" s="2">
        <f t="shared" si="13"/>
        <v>55</v>
      </c>
      <c r="U196" s="1">
        <v>5.4</v>
      </c>
      <c r="V196" s="1" t="str">
        <f t="shared" si="16"/>
        <v xml:space="preserve"> </v>
      </c>
      <c r="W196" s="49" t="str">
        <f t="shared" si="17"/>
        <v/>
      </c>
    </row>
    <row r="197" spans="14:23">
      <c r="N197" s="2"/>
      <c r="O197" s="2"/>
      <c r="P197" s="2"/>
      <c r="Q197" s="14" t="str">
        <f t="shared" si="14"/>
        <v/>
      </c>
      <c r="R197" t="str">
        <f t="shared" si="15"/>
        <v/>
      </c>
      <c r="S197" s="47">
        <v>185</v>
      </c>
      <c r="T197" s="2">
        <f t="shared" si="13"/>
        <v>56</v>
      </c>
      <c r="U197" s="1">
        <v>5.5</v>
      </c>
      <c r="V197" s="1" t="str">
        <f t="shared" si="16"/>
        <v xml:space="preserve"> </v>
      </c>
      <c r="W197" s="49" t="str">
        <f t="shared" si="17"/>
        <v/>
      </c>
    </row>
    <row r="198" spans="14:23">
      <c r="N198" s="2"/>
      <c r="O198" s="2"/>
      <c r="P198" s="2"/>
      <c r="Q198" s="14" t="str">
        <f t="shared" si="14"/>
        <v/>
      </c>
      <c r="R198" t="str">
        <f t="shared" si="15"/>
        <v/>
      </c>
      <c r="S198" s="47">
        <v>186</v>
      </c>
      <c r="T198" s="2">
        <f t="shared" si="13"/>
        <v>57</v>
      </c>
      <c r="U198" s="1">
        <v>5.6</v>
      </c>
      <c r="V198" s="1" t="str">
        <f t="shared" si="16"/>
        <v xml:space="preserve"> </v>
      </c>
      <c r="W198" s="49" t="str">
        <f t="shared" si="17"/>
        <v/>
      </c>
    </row>
    <row r="199" spans="14:23">
      <c r="N199" s="2"/>
      <c r="O199" s="2"/>
      <c r="P199" s="2"/>
      <c r="Q199" s="14" t="str">
        <f t="shared" si="14"/>
        <v/>
      </c>
      <c r="R199" t="str">
        <f t="shared" si="15"/>
        <v/>
      </c>
      <c r="S199" s="47">
        <v>187</v>
      </c>
      <c r="T199" s="2">
        <f t="shared" si="13"/>
        <v>58</v>
      </c>
      <c r="U199" s="1">
        <v>5.7</v>
      </c>
      <c r="V199" s="1" t="str">
        <f t="shared" si="16"/>
        <v xml:space="preserve"> </v>
      </c>
      <c r="W199" s="49" t="str">
        <f t="shared" si="17"/>
        <v/>
      </c>
    </row>
    <row r="200" spans="14:23">
      <c r="N200" s="2"/>
      <c r="O200" s="2"/>
      <c r="P200" s="2"/>
      <c r="Q200" s="14" t="str">
        <f t="shared" si="14"/>
        <v/>
      </c>
      <c r="R200" t="str">
        <f t="shared" si="15"/>
        <v/>
      </c>
      <c r="S200" s="47">
        <v>188</v>
      </c>
      <c r="T200" s="2">
        <f t="shared" si="13"/>
        <v>59</v>
      </c>
      <c r="U200" s="1">
        <v>5.8</v>
      </c>
      <c r="V200" s="1" t="str">
        <f t="shared" si="16"/>
        <v xml:space="preserve"> </v>
      </c>
      <c r="W200" s="49" t="str">
        <f t="shared" si="17"/>
        <v/>
      </c>
    </row>
    <row r="201" spans="14:23">
      <c r="N201" s="2"/>
      <c r="O201" s="2"/>
      <c r="P201" s="2"/>
      <c r="Q201" s="14" t="str">
        <f t="shared" si="14"/>
        <v/>
      </c>
      <c r="R201" t="str">
        <f t="shared" si="15"/>
        <v/>
      </c>
      <c r="S201" s="47">
        <v>189</v>
      </c>
      <c r="T201" s="2">
        <f t="shared" si="13"/>
        <v>60</v>
      </c>
      <c r="U201" s="1">
        <v>5.9</v>
      </c>
      <c r="V201" s="1" t="str">
        <f t="shared" si="16"/>
        <v xml:space="preserve"> </v>
      </c>
      <c r="W201" s="49" t="str">
        <f t="shared" si="17"/>
        <v/>
      </c>
    </row>
    <row r="202" spans="14:23">
      <c r="N202" s="2"/>
      <c r="O202" s="2"/>
      <c r="P202" s="2"/>
      <c r="Q202" s="14" t="str">
        <f t="shared" si="14"/>
        <v/>
      </c>
      <c r="R202" t="str">
        <f t="shared" si="15"/>
        <v/>
      </c>
      <c r="S202" s="47">
        <v>190</v>
      </c>
      <c r="T202" s="2">
        <f t="shared" si="13"/>
        <v>61</v>
      </c>
      <c r="U202" s="1">
        <v>6</v>
      </c>
      <c r="V202" s="1" t="str">
        <f t="shared" si="16"/>
        <v xml:space="preserve"> </v>
      </c>
      <c r="W202" s="49" t="str">
        <f t="shared" si="17"/>
        <v/>
      </c>
    </row>
    <row r="203" spans="14:23">
      <c r="N203" s="2"/>
      <c r="O203" s="2"/>
      <c r="P203" s="2"/>
      <c r="Q203" s="14" t="str">
        <f t="shared" si="14"/>
        <v/>
      </c>
      <c r="R203" t="str">
        <f t="shared" si="15"/>
        <v/>
      </c>
      <c r="S203" s="47">
        <v>191</v>
      </c>
      <c r="T203" s="2">
        <f t="shared" si="13"/>
        <v>62</v>
      </c>
      <c r="U203" s="1">
        <v>6.2</v>
      </c>
      <c r="V203" s="1" t="str">
        <f t="shared" si="16"/>
        <v xml:space="preserve"> </v>
      </c>
      <c r="W203" s="49" t="str">
        <f t="shared" si="17"/>
        <v/>
      </c>
    </row>
    <row r="204" spans="14:23">
      <c r="N204" s="2"/>
      <c r="O204" s="2"/>
      <c r="P204" s="2"/>
      <c r="Q204" s="14" t="str">
        <f t="shared" si="14"/>
        <v/>
      </c>
      <c r="R204" t="str">
        <f t="shared" si="15"/>
        <v/>
      </c>
      <c r="S204" s="47">
        <v>192</v>
      </c>
      <c r="T204" s="2">
        <f t="shared" si="13"/>
        <v>63</v>
      </c>
      <c r="U204" s="1">
        <v>6.4</v>
      </c>
      <c r="V204" s="1" t="str">
        <f t="shared" si="16"/>
        <v xml:space="preserve"> </v>
      </c>
      <c r="W204" s="49" t="str">
        <f t="shared" si="17"/>
        <v/>
      </c>
    </row>
    <row r="205" spans="14:23">
      <c r="N205" s="2"/>
      <c r="O205" s="2"/>
      <c r="P205" s="2"/>
      <c r="Q205" s="14" t="str">
        <f t="shared" si="14"/>
        <v/>
      </c>
      <c r="R205" t="str">
        <f t="shared" si="15"/>
        <v/>
      </c>
      <c r="S205" s="47">
        <v>193</v>
      </c>
      <c r="T205" s="2">
        <f t="shared" si="13"/>
        <v>64</v>
      </c>
      <c r="U205" s="1">
        <v>6.6</v>
      </c>
      <c r="V205" s="1" t="str">
        <f t="shared" si="16"/>
        <v xml:space="preserve"> </v>
      </c>
      <c r="W205" s="49" t="str">
        <f t="shared" si="17"/>
        <v/>
      </c>
    </row>
    <row r="206" spans="14:23">
      <c r="N206" s="2"/>
      <c r="O206" s="2"/>
      <c r="P206" s="2"/>
      <c r="Q206" s="14" t="str">
        <f t="shared" si="14"/>
        <v/>
      </c>
      <c r="R206" t="str">
        <f t="shared" si="15"/>
        <v/>
      </c>
      <c r="S206" s="47">
        <v>194</v>
      </c>
      <c r="T206" s="2">
        <f t="shared" si="13"/>
        <v>65</v>
      </c>
      <c r="U206" s="1">
        <v>6.8</v>
      </c>
      <c r="V206" s="1" t="str">
        <f t="shared" si="16"/>
        <v xml:space="preserve"> </v>
      </c>
      <c r="W206" s="49" t="str">
        <f t="shared" si="17"/>
        <v/>
      </c>
    </row>
    <row r="207" spans="14:23">
      <c r="N207" s="2"/>
      <c r="O207" s="2"/>
      <c r="P207" s="2"/>
      <c r="Q207" s="14" t="str">
        <f t="shared" si="14"/>
        <v/>
      </c>
      <c r="R207" t="str">
        <f t="shared" si="15"/>
        <v/>
      </c>
      <c r="S207" s="47">
        <v>195</v>
      </c>
      <c r="T207" s="2">
        <f t="shared" ref="T207:T270" si="19">IF(V207=1,1,IF(AND(ISNUMBER(T206),T206&gt;100)," ",IF(AND(ISNUMBER(T206),T206+1&lt;102),T206+1," ")))</f>
        <v>66</v>
      </c>
      <c r="U207" s="1">
        <v>7</v>
      </c>
      <c r="V207" s="1" t="str">
        <f t="shared" si="16"/>
        <v xml:space="preserve"> </v>
      </c>
      <c r="W207" s="49" t="str">
        <f t="shared" si="17"/>
        <v/>
      </c>
    </row>
    <row r="208" spans="14:23">
      <c r="N208" s="2"/>
      <c r="O208" s="2"/>
      <c r="P208" s="2"/>
      <c r="Q208" s="14" t="str">
        <f t="shared" ref="Q208:Q271" si="20">IF($A$9&gt;$A$10,"",IF(U208=$A$9,1,IF(U209=$A$10,2,"")))</f>
        <v/>
      </c>
      <c r="R208" t="str">
        <f t="shared" ref="R208:R271" si="21">IF($A$9&gt;$A$10,"",IF(U208=$A$10,2,""))</f>
        <v/>
      </c>
      <c r="S208" s="47">
        <v>196</v>
      </c>
      <c r="T208" s="2">
        <f t="shared" si="19"/>
        <v>67</v>
      </c>
      <c r="U208" s="1">
        <v>7.2</v>
      </c>
      <c r="V208" s="1" t="str">
        <f t="shared" ref="V208:V271" si="22">IF(U208=$A$9,1,IF(U208=$A$10,2," "))</f>
        <v xml:space="preserve"> </v>
      </c>
      <c r="W208" s="49" t="str">
        <f t="shared" ref="W208:W271" si="23">IF(Q208=1,1,IF(R207=2,"",W207))</f>
        <v/>
      </c>
    </row>
    <row r="209" spans="14:23">
      <c r="N209" s="2"/>
      <c r="O209" s="2"/>
      <c r="P209" s="2"/>
      <c r="Q209" s="14" t="str">
        <f t="shared" si="20"/>
        <v/>
      </c>
      <c r="R209" t="str">
        <f t="shared" si="21"/>
        <v/>
      </c>
      <c r="S209" s="47">
        <v>197</v>
      </c>
      <c r="T209" s="2">
        <f t="shared" si="19"/>
        <v>68</v>
      </c>
      <c r="U209" s="1">
        <v>7.4</v>
      </c>
      <c r="V209" s="1" t="str">
        <f t="shared" si="22"/>
        <v xml:space="preserve"> </v>
      </c>
      <c r="W209" s="49" t="str">
        <f t="shared" si="23"/>
        <v/>
      </c>
    </row>
    <row r="210" spans="14:23">
      <c r="N210" s="2"/>
      <c r="O210" s="2"/>
      <c r="P210" s="2"/>
      <c r="Q210" s="14" t="str">
        <f t="shared" si="20"/>
        <v/>
      </c>
      <c r="R210" t="str">
        <f t="shared" si="21"/>
        <v/>
      </c>
      <c r="S210" s="47">
        <v>198</v>
      </c>
      <c r="T210" s="2">
        <f t="shared" si="19"/>
        <v>69</v>
      </c>
      <c r="U210" s="1">
        <v>7.6</v>
      </c>
      <c r="V210" s="1" t="str">
        <f t="shared" si="22"/>
        <v xml:space="preserve"> </v>
      </c>
      <c r="W210" s="49" t="str">
        <f t="shared" si="23"/>
        <v/>
      </c>
    </row>
    <row r="211" spans="14:23">
      <c r="N211" s="2"/>
      <c r="O211" s="2"/>
      <c r="P211" s="2"/>
      <c r="Q211" s="14" t="str">
        <f t="shared" si="20"/>
        <v/>
      </c>
      <c r="R211" t="str">
        <f t="shared" si="21"/>
        <v/>
      </c>
      <c r="S211" s="47">
        <v>199</v>
      </c>
      <c r="T211" s="2">
        <f t="shared" si="19"/>
        <v>70</v>
      </c>
      <c r="U211" s="1">
        <v>7.8</v>
      </c>
      <c r="V211" s="1" t="str">
        <f t="shared" si="22"/>
        <v xml:space="preserve"> </v>
      </c>
      <c r="W211" s="49" t="str">
        <f t="shared" si="23"/>
        <v/>
      </c>
    </row>
    <row r="212" spans="14:23">
      <c r="N212" s="2"/>
      <c r="O212" s="2"/>
      <c r="P212" s="2"/>
      <c r="Q212" s="14" t="str">
        <f t="shared" si="20"/>
        <v/>
      </c>
      <c r="R212" t="str">
        <f t="shared" si="21"/>
        <v/>
      </c>
      <c r="S212" s="47">
        <v>200</v>
      </c>
      <c r="T212" s="2">
        <f t="shared" si="19"/>
        <v>71</v>
      </c>
      <c r="U212" s="1">
        <v>8</v>
      </c>
      <c r="V212" s="1" t="str">
        <f t="shared" si="22"/>
        <v xml:space="preserve"> </v>
      </c>
      <c r="W212" s="49" t="str">
        <f t="shared" si="23"/>
        <v/>
      </c>
    </row>
    <row r="213" spans="14:23">
      <c r="N213" s="2"/>
      <c r="O213" s="2"/>
      <c r="P213" s="2"/>
      <c r="Q213" s="14" t="str">
        <f t="shared" si="20"/>
        <v/>
      </c>
      <c r="R213" t="str">
        <f t="shared" si="21"/>
        <v/>
      </c>
      <c r="S213" s="47">
        <v>201</v>
      </c>
      <c r="T213" s="2">
        <f t="shared" si="19"/>
        <v>72</v>
      </c>
      <c r="U213" s="1">
        <v>8.1999999999999993</v>
      </c>
      <c r="V213" s="1" t="str">
        <f t="shared" si="22"/>
        <v xml:space="preserve"> </v>
      </c>
      <c r="W213" s="49" t="str">
        <f t="shared" si="23"/>
        <v/>
      </c>
    </row>
    <row r="214" spans="14:23">
      <c r="N214" s="2"/>
      <c r="O214" s="2"/>
      <c r="P214" s="2"/>
      <c r="Q214" s="14" t="str">
        <f t="shared" si="20"/>
        <v/>
      </c>
      <c r="R214" t="str">
        <f t="shared" si="21"/>
        <v/>
      </c>
      <c r="S214" s="47">
        <v>202</v>
      </c>
      <c r="T214" s="2">
        <f t="shared" si="19"/>
        <v>73</v>
      </c>
      <c r="U214" s="1">
        <v>8.4</v>
      </c>
      <c r="V214" s="1" t="str">
        <f t="shared" si="22"/>
        <v xml:space="preserve"> </v>
      </c>
      <c r="W214" s="49" t="str">
        <f t="shared" si="23"/>
        <v/>
      </c>
    </row>
    <row r="215" spans="14:23">
      <c r="N215" s="2"/>
      <c r="O215" s="2"/>
      <c r="P215" s="2"/>
      <c r="Q215" s="14" t="str">
        <f t="shared" si="20"/>
        <v/>
      </c>
      <c r="R215" t="str">
        <f t="shared" si="21"/>
        <v/>
      </c>
      <c r="S215" s="47">
        <v>203</v>
      </c>
      <c r="T215" s="2">
        <f t="shared" si="19"/>
        <v>74</v>
      </c>
      <c r="U215" s="1">
        <v>8.6</v>
      </c>
      <c r="V215" s="1" t="str">
        <f t="shared" si="22"/>
        <v xml:space="preserve"> </v>
      </c>
      <c r="W215" s="49" t="str">
        <f t="shared" si="23"/>
        <v/>
      </c>
    </row>
    <row r="216" spans="14:23">
      <c r="N216" s="2"/>
      <c r="O216" s="2"/>
      <c r="P216" s="2"/>
      <c r="Q216" s="14" t="str">
        <f t="shared" si="20"/>
        <v/>
      </c>
      <c r="R216" t="str">
        <f t="shared" si="21"/>
        <v/>
      </c>
      <c r="S216" s="47">
        <v>204</v>
      </c>
      <c r="T216" s="2">
        <f t="shared" si="19"/>
        <v>75</v>
      </c>
      <c r="U216" s="1">
        <v>8.8000000000000007</v>
      </c>
      <c r="V216" s="1" t="str">
        <f t="shared" si="22"/>
        <v xml:space="preserve"> </v>
      </c>
      <c r="W216" s="49" t="str">
        <f t="shared" si="23"/>
        <v/>
      </c>
    </row>
    <row r="217" spans="14:23">
      <c r="N217" s="2"/>
      <c r="O217" s="2"/>
      <c r="P217" s="2"/>
      <c r="Q217" s="14" t="str">
        <f t="shared" si="20"/>
        <v/>
      </c>
      <c r="R217" t="str">
        <f t="shared" si="21"/>
        <v/>
      </c>
      <c r="S217" s="47">
        <v>205</v>
      </c>
      <c r="T217" s="2">
        <f t="shared" si="19"/>
        <v>76</v>
      </c>
      <c r="U217" s="1">
        <v>9</v>
      </c>
      <c r="V217" s="1" t="str">
        <f t="shared" si="22"/>
        <v xml:space="preserve"> </v>
      </c>
      <c r="W217" s="49" t="str">
        <f t="shared" si="23"/>
        <v/>
      </c>
    </row>
    <row r="218" spans="14:23">
      <c r="N218" s="2"/>
      <c r="O218" s="2"/>
      <c r="P218" s="2"/>
      <c r="Q218" s="14" t="str">
        <f t="shared" si="20"/>
        <v/>
      </c>
      <c r="R218" t="str">
        <f t="shared" si="21"/>
        <v/>
      </c>
      <c r="S218" s="47">
        <v>206</v>
      </c>
      <c r="T218" s="2">
        <f t="shared" si="19"/>
        <v>77</v>
      </c>
      <c r="U218" s="1">
        <v>9.1999999999999993</v>
      </c>
      <c r="V218" s="1" t="str">
        <f t="shared" si="22"/>
        <v xml:space="preserve"> </v>
      </c>
      <c r="W218" s="49" t="str">
        <f t="shared" si="23"/>
        <v/>
      </c>
    </row>
    <row r="219" spans="14:23">
      <c r="N219" s="2"/>
      <c r="O219" s="2"/>
      <c r="P219" s="2"/>
      <c r="Q219" s="14" t="str">
        <f t="shared" si="20"/>
        <v/>
      </c>
      <c r="R219" t="str">
        <f t="shared" si="21"/>
        <v/>
      </c>
      <c r="S219" s="47">
        <v>207</v>
      </c>
      <c r="T219" s="2">
        <f t="shared" si="19"/>
        <v>78</v>
      </c>
      <c r="U219" s="1">
        <v>9.4</v>
      </c>
      <c r="V219" s="1" t="str">
        <f t="shared" si="22"/>
        <v xml:space="preserve"> </v>
      </c>
      <c r="W219" s="49" t="str">
        <f t="shared" si="23"/>
        <v/>
      </c>
    </row>
    <row r="220" spans="14:23">
      <c r="N220" s="2"/>
      <c r="O220" s="2"/>
      <c r="P220" s="2"/>
      <c r="Q220" s="14" t="str">
        <f t="shared" si="20"/>
        <v/>
      </c>
      <c r="R220" t="str">
        <f t="shared" si="21"/>
        <v/>
      </c>
      <c r="S220" s="47">
        <v>208</v>
      </c>
      <c r="T220" s="2">
        <f t="shared" si="19"/>
        <v>79</v>
      </c>
      <c r="U220" s="1">
        <v>9.6</v>
      </c>
      <c r="V220" s="1" t="str">
        <f t="shared" si="22"/>
        <v xml:space="preserve"> </v>
      </c>
      <c r="W220" s="49" t="str">
        <f t="shared" si="23"/>
        <v/>
      </c>
    </row>
    <row r="221" spans="14:23">
      <c r="N221" s="2"/>
      <c r="O221" s="2"/>
      <c r="P221" s="2"/>
      <c r="Q221" s="14" t="str">
        <f t="shared" si="20"/>
        <v/>
      </c>
      <c r="R221" t="str">
        <f t="shared" si="21"/>
        <v/>
      </c>
      <c r="S221" s="47">
        <v>209</v>
      </c>
      <c r="T221" s="2">
        <f t="shared" si="19"/>
        <v>80</v>
      </c>
      <c r="U221" s="1">
        <v>9.8000000000000007</v>
      </c>
      <c r="V221" s="1" t="str">
        <f t="shared" si="22"/>
        <v xml:space="preserve"> </v>
      </c>
      <c r="W221" s="49" t="str">
        <f t="shared" si="23"/>
        <v/>
      </c>
    </row>
    <row r="222" spans="14:23">
      <c r="N222" s="2"/>
      <c r="O222" s="2"/>
      <c r="P222" s="2"/>
      <c r="Q222" s="14" t="str">
        <f t="shared" si="20"/>
        <v/>
      </c>
      <c r="R222" t="str">
        <f t="shared" si="21"/>
        <v/>
      </c>
      <c r="S222" s="47">
        <v>210</v>
      </c>
      <c r="T222" s="2">
        <f t="shared" si="19"/>
        <v>81</v>
      </c>
      <c r="U222" s="1">
        <v>10</v>
      </c>
      <c r="V222" s="1" t="str">
        <f t="shared" si="22"/>
        <v xml:space="preserve"> </v>
      </c>
      <c r="W222" s="49" t="str">
        <f t="shared" si="23"/>
        <v/>
      </c>
    </row>
    <row r="223" spans="14:23">
      <c r="N223" s="2"/>
      <c r="O223" s="2"/>
      <c r="P223" s="2"/>
      <c r="Q223" s="14" t="str">
        <f t="shared" si="20"/>
        <v/>
      </c>
      <c r="R223" t="str">
        <f t="shared" si="21"/>
        <v/>
      </c>
      <c r="S223" s="47">
        <v>211</v>
      </c>
      <c r="T223" s="2">
        <f t="shared" si="19"/>
        <v>82</v>
      </c>
      <c r="U223" s="1">
        <v>10.5</v>
      </c>
      <c r="V223" s="1" t="str">
        <f t="shared" si="22"/>
        <v xml:space="preserve"> </v>
      </c>
      <c r="W223" s="49" t="str">
        <f t="shared" si="23"/>
        <v/>
      </c>
    </row>
    <row r="224" spans="14:23">
      <c r="N224" s="2"/>
      <c r="O224" s="2"/>
      <c r="P224" s="2"/>
      <c r="Q224" s="14" t="str">
        <f t="shared" si="20"/>
        <v/>
      </c>
      <c r="R224" t="str">
        <f t="shared" si="21"/>
        <v/>
      </c>
      <c r="S224" s="47">
        <v>212</v>
      </c>
      <c r="T224" s="2">
        <f t="shared" si="19"/>
        <v>83</v>
      </c>
      <c r="U224" s="1">
        <v>11</v>
      </c>
      <c r="V224" s="1" t="str">
        <f t="shared" si="22"/>
        <v xml:space="preserve"> </v>
      </c>
      <c r="W224" s="49" t="str">
        <f t="shared" si="23"/>
        <v/>
      </c>
    </row>
    <row r="225" spans="14:23">
      <c r="N225" s="2"/>
      <c r="O225" s="2"/>
      <c r="P225" s="2"/>
      <c r="Q225" s="14" t="str">
        <f t="shared" si="20"/>
        <v/>
      </c>
      <c r="R225" t="str">
        <f t="shared" si="21"/>
        <v/>
      </c>
      <c r="S225" s="47">
        <v>213</v>
      </c>
      <c r="T225" s="2">
        <f t="shared" si="19"/>
        <v>84</v>
      </c>
      <c r="U225" s="1">
        <v>11.5</v>
      </c>
      <c r="V225" s="1" t="str">
        <f t="shared" si="22"/>
        <v xml:space="preserve"> </v>
      </c>
      <c r="W225" s="49" t="str">
        <f t="shared" si="23"/>
        <v/>
      </c>
    </row>
    <row r="226" spans="14:23">
      <c r="N226" s="2"/>
      <c r="O226" s="2"/>
      <c r="P226" s="2"/>
      <c r="Q226" s="14" t="str">
        <f t="shared" si="20"/>
        <v/>
      </c>
      <c r="R226" t="str">
        <f t="shared" si="21"/>
        <v/>
      </c>
      <c r="S226" s="47">
        <v>214</v>
      </c>
      <c r="T226" s="2">
        <f t="shared" si="19"/>
        <v>85</v>
      </c>
      <c r="U226" s="1">
        <v>12</v>
      </c>
      <c r="V226" s="1" t="str">
        <f t="shared" si="22"/>
        <v xml:space="preserve"> </v>
      </c>
      <c r="W226" s="49" t="str">
        <f t="shared" si="23"/>
        <v/>
      </c>
    </row>
    <row r="227" spans="14:23">
      <c r="N227" s="2"/>
      <c r="O227" s="2"/>
      <c r="P227" s="2"/>
      <c r="Q227" s="14" t="str">
        <f t="shared" si="20"/>
        <v/>
      </c>
      <c r="R227" t="str">
        <f t="shared" si="21"/>
        <v/>
      </c>
      <c r="S227" s="47">
        <v>215</v>
      </c>
      <c r="T227" s="2">
        <f t="shared" si="19"/>
        <v>86</v>
      </c>
      <c r="U227" s="1">
        <v>12.5</v>
      </c>
      <c r="V227" s="1" t="str">
        <f t="shared" si="22"/>
        <v xml:space="preserve"> </v>
      </c>
      <c r="W227" s="49" t="str">
        <f t="shared" si="23"/>
        <v/>
      </c>
    </row>
    <row r="228" spans="14:23">
      <c r="N228" s="2"/>
      <c r="O228" s="2"/>
      <c r="P228" s="2"/>
      <c r="Q228" s="14" t="str">
        <f t="shared" si="20"/>
        <v/>
      </c>
      <c r="R228" t="str">
        <f t="shared" si="21"/>
        <v/>
      </c>
      <c r="S228" s="47">
        <v>216</v>
      </c>
      <c r="T228" s="2">
        <f t="shared" si="19"/>
        <v>87</v>
      </c>
      <c r="U228" s="1">
        <v>13</v>
      </c>
      <c r="V228" s="1" t="str">
        <f t="shared" si="22"/>
        <v xml:space="preserve"> </v>
      </c>
      <c r="W228" s="49" t="str">
        <f t="shared" si="23"/>
        <v/>
      </c>
    </row>
    <row r="229" spans="14:23">
      <c r="N229" s="2"/>
      <c r="O229" s="2"/>
      <c r="P229" s="2"/>
      <c r="Q229" s="14" t="str">
        <f t="shared" si="20"/>
        <v/>
      </c>
      <c r="R229" t="str">
        <f t="shared" si="21"/>
        <v/>
      </c>
      <c r="S229" s="47">
        <v>217</v>
      </c>
      <c r="T229" s="2">
        <f t="shared" si="19"/>
        <v>88</v>
      </c>
      <c r="U229" s="1">
        <v>13.5</v>
      </c>
      <c r="V229" s="1" t="str">
        <f t="shared" si="22"/>
        <v xml:space="preserve"> </v>
      </c>
      <c r="W229" s="49" t="str">
        <f t="shared" si="23"/>
        <v/>
      </c>
    </row>
    <row r="230" spans="14:23">
      <c r="N230" s="2"/>
      <c r="O230" s="2"/>
      <c r="P230" s="2"/>
      <c r="Q230" s="14" t="str">
        <f t="shared" si="20"/>
        <v/>
      </c>
      <c r="R230" t="str">
        <f t="shared" si="21"/>
        <v/>
      </c>
      <c r="S230" s="47">
        <v>218</v>
      </c>
      <c r="T230" s="2">
        <f t="shared" si="19"/>
        <v>89</v>
      </c>
      <c r="U230" s="1">
        <v>14</v>
      </c>
      <c r="V230" s="1" t="str">
        <f t="shared" si="22"/>
        <v xml:space="preserve"> </v>
      </c>
      <c r="W230" s="49" t="str">
        <f t="shared" si="23"/>
        <v/>
      </c>
    </row>
    <row r="231" spans="14:23">
      <c r="N231" s="2"/>
      <c r="O231" s="2"/>
      <c r="P231" s="2"/>
      <c r="Q231" s="14" t="str">
        <f t="shared" si="20"/>
        <v/>
      </c>
      <c r="R231" t="str">
        <f t="shared" si="21"/>
        <v/>
      </c>
      <c r="S231" s="47">
        <v>219</v>
      </c>
      <c r="T231" s="2">
        <f t="shared" si="19"/>
        <v>90</v>
      </c>
      <c r="U231" s="1">
        <v>14.5</v>
      </c>
      <c r="V231" s="1" t="str">
        <f t="shared" si="22"/>
        <v xml:space="preserve"> </v>
      </c>
      <c r="W231" s="49" t="str">
        <f t="shared" si="23"/>
        <v/>
      </c>
    </row>
    <row r="232" spans="14:23">
      <c r="N232" s="2"/>
      <c r="O232" s="2"/>
      <c r="P232" s="2"/>
      <c r="Q232" s="14" t="str">
        <f t="shared" si="20"/>
        <v/>
      </c>
      <c r="R232" t="str">
        <f t="shared" si="21"/>
        <v/>
      </c>
      <c r="S232" s="47">
        <v>220</v>
      </c>
      <c r="T232" s="2">
        <f t="shared" si="19"/>
        <v>91</v>
      </c>
      <c r="U232" s="1">
        <v>15</v>
      </c>
      <c r="V232" s="1" t="str">
        <f t="shared" si="22"/>
        <v xml:space="preserve"> </v>
      </c>
      <c r="W232" s="49" t="str">
        <f t="shared" si="23"/>
        <v/>
      </c>
    </row>
    <row r="233" spans="14:23">
      <c r="N233" s="2"/>
      <c r="O233" s="2"/>
      <c r="P233" s="2"/>
      <c r="Q233" s="14" t="str">
        <f t="shared" si="20"/>
        <v/>
      </c>
      <c r="R233" t="str">
        <f t="shared" si="21"/>
        <v/>
      </c>
      <c r="S233" s="47">
        <v>221</v>
      </c>
      <c r="T233" s="2">
        <f t="shared" si="19"/>
        <v>92</v>
      </c>
      <c r="U233" s="1">
        <v>15.5</v>
      </c>
      <c r="V233" s="1" t="str">
        <f t="shared" si="22"/>
        <v xml:space="preserve"> </v>
      </c>
      <c r="W233" s="49" t="str">
        <f t="shared" si="23"/>
        <v/>
      </c>
    </row>
    <row r="234" spans="14:23">
      <c r="N234" s="2"/>
      <c r="O234" s="2"/>
      <c r="P234" s="2"/>
      <c r="Q234" s="14" t="str">
        <f t="shared" si="20"/>
        <v/>
      </c>
      <c r="R234" t="str">
        <f t="shared" si="21"/>
        <v/>
      </c>
      <c r="S234" s="47">
        <v>222</v>
      </c>
      <c r="T234" s="2">
        <f t="shared" si="19"/>
        <v>93</v>
      </c>
      <c r="U234" s="1">
        <v>16</v>
      </c>
      <c r="V234" s="1" t="str">
        <f t="shared" si="22"/>
        <v xml:space="preserve"> </v>
      </c>
      <c r="W234" s="49" t="str">
        <f t="shared" si="23"/>
        <v/>
      </c>
    </row>
    <row r="235" spans="14:23">
      <c r="N235" s="2"/>
      <c r="O235" s="2"/>
      <c r="P235" s="2"/>
      <c r="Q235" s="14" t="str">
        <f t="shared" si="20"/>
        <v/>
      </c>
      <c r="R235" t="str">
        <f t="shared" si="21"/>
        <v/>
      </c>
      <c r="S235" s="47">
        <v>223</v>
      </c>
      <c r="T235" s="2">
        <f t="shared" si="19"/>
        <v>94</v>
      </c>
      <c r="U235" s="1">
        <v>16.5</v>
      </c>
      <c r="V235" s="1" t="str">
        <f t="shared" si="22"/>
        <v xml:space="preserve"> </v>
      </c>
      <c r="W235" s="49" t="str">
        <f t="shared" si="23"/>
        <v/>
      </c>
    </row>
    <row r="236" spans="14:23">
      <c r="N236" s="2"/>
      <c r="O236" s="2"/>
      <c r="P236" s="2"/>
      <c r="Q236" s="14" t="str">
        <f t="shared" si="20"/>
        <v/>
      </c>
      <c r="R236" t="str">
        <f t="shared" si="21"/>
        <v/>
      </c>
      <c r="S236" s="47">
        <v>224</v>
      </c>
      <c r="T236" s="2">
        <f t="shared" si="19"/>
        <v>95</v>
      </c>
      <c r="U236" s="1">
        <v>17</v>
      </c>
      <c r="V236" s="1" t="str">
        <f t="shared" si="22"/>
        <v xml:space="preserve"> </v>
      </c>
      <c r="W236" s="49" t="str">
        <f t="shared" si="23"/>
        <v/>
      </c>
    </row>
    <row r="237" spans="14:23">
      <c r="N237" s="2"/>
      <c r="O237" s="2"/>
      <c r="P237" s="2"/>
      <c r="Q237" s="14" t="str">
        <f t="shared" si="20"/>
        <v/>
      </c>
      <c r="R237" t="str">
        <f t="shared" si="21"/>
        <v/>
      </c>
      <c r="S237" s="47">
        <v>225</v>
      </c>
      <c r="T237" s="2">
        <f t="shared" si="19"/>
        <v>96</v>
      </c>
      <c r="U237" s="1">
        <v>17.5</v>
      </c>
      <c r="V237" s="1" t="str">
        <f t="shared" si="22"/>
        <v xml:space="preserve"> </v>
      </c>
      <c r="W237" s="49" t="str">
        <f t="shared" si="23"/>
        <v/>
      </c>
    </row>
    <row r="238" spans="14:23">
      <c r="N238" s="2"/>
      <c r="O238" s="2"/>
      <c r="P238" s="2"/>
      <c r="Q238" s="14" t="str">
        <f t="shared" si="20"/>
        <v/>
      </c>
      <c r="R238" t="str">
        <f t="shared" si="21"/>
        <v/>
      </c>
      <c r="S238" s="47">
        <v>226</v>
      </c>
      <c r="T238" s="2">
        <f t="shared" si="19"/>
        <v>97</v>
      </c>
      <c r="U238" s="1">
        <v>18</v>
      </c>
      <c r="V238" s="1" t="str">
        <f t="shared" si="22"/>
        <v xml:space="preserve"> </v>
      </c>
      <c r="W238" s="49" t="str">
        <f t="shared" si="23"/>
        <v/>
      </c>
    </row>
    <row r="239" spans="14:23">
      <c r="N239" s="2"/>
      <c r="O239" s="2"/>
      <c r="P239" s="2"/>
      <c r="Q239" s="14" t="str">
        <f t="shared" si="20"/>
        <v/>
      </c>
      <c r="R239" t="str">
        <f t="shared" si="21"/>
        <v/>
      </c>
      <c r="S239" s="47">
        <v>227</v>
      </c>
      <c r="T239" s="2">
        <f t="shared" si="19"/>
        <v>98</v>
      </c>
      <c r="U239" s="1">
        <v>18.5</v>
      </c>
      <c r="V239" s="1" t="str">
        <f t="shared" si="22"/>
        <v xml:space="preserve"> </v>
      </c>
      <c r="W239" s="49" t="str">
        <f t="shared" si="23"/>
        <v/>
      </c>
    </row>
    <row r="240" spans="14:23">
      <c r="N240" s="2"/>
      <c r="O240" s="2"/>
      <c r="P240" s="2"/>
      <c r="Q240" s="14" t="str">
        <f t="shared" si="20"/>
        <v/>
      </c>
      <c r="R240" t="str">
        <f t="shared" si="21"/>
        <v/>
      </c>
      <c r="S240" s="47">
        <v>228</v>
      </c>
      <c r="T240" s="2">
        <f t="shared" si="19"/>
        <v>99</v>
      </c>
      <c r="U240" s="1">
        <v>19</v>
      </c>
      <c r="V240" s="1" t="str">
        <f t="shared" si="22"/>
        <v xml:space="preserve"> </v>
      </c>
      <c r="W240" s="49" t="str">
        <f t="shared" si="23"/>
        <v/>
      </c>
    </row>
    <row r="241" spans="14:23">
      <c r="N241" s="2"/>
      <c r="O241" s="2"/>
      <c r="P241" s="2"/>
      <c r="Q241" s="14" t="str">
        <f t="shared" si="20"/>
        <v/>
      </c>
      <c r="R241" t="str">
        <f t="shared" si="21"/>
        <v/>
      </c>
      <c r="S241" s="47">
        <v>229</v>
      </c>
      <c r="T241" s="2">
        <f t="shared" si="19"/>
        <v>100</v>
      </c>
      <c r="U241" s="1">
        <v>19.5</v>
      </c>
      <c r="V241" s="1" t="str">
        <f t="shared" si="22"/>
        <v xml:space="preserve"> </v>
      </c>
      <c r="W241" s="49" t="str">
        <f t="shared" si="23"/>
        <v/>
      </c>
    </row>
    <row r="242" spans="14:23">
      <c r="N242" s="2"/>
      <c r="O242" s="2"/>
      <c r="P242" s="2"/>
      <c r="Q242" s="14" t="str">
        <f t="shared" si="20"/>
        <v/>
      </c>
      <c r="R242" t="str">
        <f t="shared" si="21"/>
        <v/>
      </c>
      <c r="S242" s="47">
        <v>230</v>
      </c>
      <c r="T242" s="2">
        <f t="shared" si="19"/>
        <v>101</v>
      </c>
      <c r="U242" s="1">
        <v>20</v>
      </c>
      <c r="V242" s="1" t="str">
        <f t="shared" si="22"/>
        <v xml:space="preserve"> </v>
      </c>
      <c r="W242" s="49" t="str">
        <f t="shared" si="23"/>
        <v/>
      </c>
    </row>
    <row r="243" spans="14:23">
      <c r="N243" s="2"/>
      <c r="O243" s="2"/>
      <c r="P243" s="2"/>
      <c r="Q243" s="14" t="str">
        <f t="shared" si="20"/>
        <v/>
      </c>
      <c r="R243" t="str">
        <f t="shared" si="21"/>
        <v/>
      </c>
      <c r="S243" s="47">
        <v>231</v>
      </c>
      <c r="T243" s="2" t="str">
        <f t="shared" si="19"/>
        <v xml:space="preserve"> </v>
      </c>
      <c r="U243" s="1">
        <v>21</v>
      </c>
      <c r="V243" s="1" t="str">
        <f t="shared" si="22"/>
        <v xml:space="preserve"> </v>
      </c>
      <c r="W243" s="49" t="str">
        <f t="shared" si="23"/>
        <v/>
      </c>
    </row>
    <row r="244" spans="14:23">
      <c r="N244" s="2"/>
      <c r="O244" s="2"/>
      <c r="P244" s="2"/>
      <c r="Q244" s="14" t="str">
        <f t="shared" si="20"/>
        <v/>
      </c>
      <c r="R244" t="str">
        <f t="shared" si="21"/>
        <v/>
      </c>
      <c r="S244" s="47">
        <v>232</v>
      </c>
      <c r="T244" s="2" t="e">
        <f t="shared" si="19"/>
        <v>#VALUE!</v>
      </c>
      <c r="U244" s="1">
        <v>22</v>
      </c>
      <c r="V244" s="1" t="str">
        <f t="shared" si="22"/>
        <v xml:space="preserve"> </v>
      </c>
      <c r="W244" s="49" t="str">
        <f t="shared" si="23"/>
        <v/>
      </c>
    </row>
    <row r="245" spans="14:23">
      <c r="N245" s="2"/>
      <c r="O245" s="2"/>
      <c r="P245" s="2"/>
      <c r="Q245" s="14" t="str">
        <f t="shared" si="20"/>
        <v/>
      </c>
      <c r="R245" t="str">
        <f t="shared" si="21"/>
        <v/>
      </c>
      <c r="S245" s="47">
        <v>233</v>
      </c>
      <c r="T245" s="2" t="e">
        <f t="shared" si="19"/>
        <v>#VALUE!</v>
      </c>
      <c r="U245" s="1">
        <v>23</v>
      </c>
      <c r="V245" s="1" t="str">
        <f t="shared" si="22"/>
        <v xml:space="preserve"> </v>
      </c>
      <c r="W245" s="49" t="str">
        <f t="shared" si="23"/>
        <v/>
      </c>
    </row>
    <row r="246" spans="14:23">
      <c r="N246" s="2"/>
      <c r="O246" s="2"/>
      <c r="P246" s="2"/>
      <c r="Q246" s="14" t="str">
        <f t="shared" si="20"/>
        <v/>
      </c>
      <c r="R246" t="str">
        <f t="shared" si="21"/>
        <v/>
      </c>
      <c r="S246" s="47">
        <v>234</v>
      </c>
      <c r="T246" s="2" t="e">
        <f t="shared" si="19"/>
        <v>#VALUE!</v>
      </c>
      <c r="U246" s="1">
        <v>24</v>
      </c>
      <c r="V246" s="1" t="str">
        <f t="shared" si="22"/>
        <v xml:space="preserve"> </v>
      </c>
      <c r="W246" s="49" t="str">
        <f t="shared" si="23"/>
        <v/>
      </c>
    </row>
    <row r="247" spans="14:23">
      <c r="N247" s="2"/>
      <c r="O247" s="2"/>
      <c r="P247" s="2"/>
      <c r="Q247" s="14" t="str">
        <f t="shared" si="20"/>
        <v/>
      </c>
      <c r="R247" t="str">
        <f t="shared" si="21"/>
        <v/>
      </c>
      <c r="S247" s="47">
        <v>235</v>
      </c>
      <c r="T247" s="2" t="e">
        <f t="shared" si="19"/>
        <v>#VALUE!</v>
      </c>
      <c r="U247" s="1">
        <v>25</v>
      </c>
      <c r="V247" s="1" t="str">
        <f t="shared" si="22"/>
        <v xml:space="preserve"> </v>
      </c>
      <c r="W247" s="49" t="str">
        <f t="shared" si="23"/>
        <v/>
      </c>
    </row>
    <row r="248" spans="14:23">
      <c r="N248" s="2"/>
      <c r="O248" s="2"/>
      <c r="P248" s="2"/>
      <c r="Q248" s="14" t="str">
        <f t="shared" si="20"/>
        <v/>
      </c>
      <c r="R248" t="str">
        <f t="shared" si="21"/>
        <v/>
      </c>
      <c r="S248" s="47">
        <v>236</v>
      </c>
      <c r="T248" s="2" t="e">
        <f t="shared" si="19"/>
        <v>#VALUE!</v>
      </c>
      <c r="U248" s="1">
        <v>26</v>
      </c>
      <c r="V248" s="1" t="str">
        <f t="shared" si="22"/>
        <v xml:space="preserve"> </v>
      </c>
      <c r="W248" s="49" t="str">
        <f t="shared" si="23"/>
        <v/>
      </c>
    </row>
    <row r="249" spans="14:23">
      <c r="N249" s="2"/>
      <c r="O249" s="2"/>
      <c r="P249" s="2"/>
      <c r="Q249" s="14" t="str">
        <f t="shared" si="20"/>
        <v/>
      </c>
      <c r="R249" t="str">
        <f t="shared" si="21"/>
        <v/>
      </c>
      <c r="S249" s="47">
        <v>237</v>
      </c>
      <c r="T249" s="2" t="e">
        <f t="shared" si="19"/>
        <v>#VALUE!</v>
      </c>
      <c r="U249" s="1">
        <v>27</v>
      </c>
      <c r="V249" s="1" t="str">
        <f t="shared" si="22"/>
        <v xml:space="preserve"> </v>
      </c>
      <c r="W249" s="49" t="str">
        <f t="shared" si="23"/>
        <v/>
      </c>
    </row>
    <row r="250" spans="14:23">
      <c r="N250" s="2"/>
      <c r="O250" s="2"/>
      <c r="P250" s="2"/>
      <c r="Q250" s="14" t="str">
        <f t="shared" si="20"/>
        <v/>
      </c>
      <c r="R250" t="str">
        <f t="shared" si="21"/>
        <v/>
      </c>
      <c r="S250" s="47">
        <v>238</v>
      </c>
      <c r="T250" s="2" t="e">
        <f t="shared" si="19"/>
        <v>#VALUE!</v>
      </c>
      <c r="U250" s="1">
        <v>28</v>
      </c>
      <c r="V250" s="1" t="str">
        <f t="shared" si="22"/>
        <v xml:space="preserve"> </v>
      </c>
      <c r="W250" s="49" t="str">
        <f t="shared" si="23"/>
        <v/>
      </c>
    </row>
    <row r="251" spans="14:23">
      <c r="N251" s="2"/>
      <c r="O251" s="2"/>
      <c r="P251" s="2"/>
      <c r="Q251" s="14" t="str">
        <f t="shared" si="20"/>
        <v/>
      </c>
      <c r="R251" t="str">
        <f t="shared" si="21"/>
        <v/>
      </c>
      <c r="S251" s="47">
        <v>239</v>
      </c>
      <c r="T251" s="2" t="e">
        <f t="shared" si="19"/>
        <v>#VALUE!</v>
      </c>
      <c r="U251" s="1">
        <v>29</v>
      </c>
      <c r="V251" s="1" t="str">
        <f t="shared" si="22"/>
        <v xml:space="preserve"> </v>
      </c>
      <c r="W251" s="49" t="str">
        <f t="shared" si="23"/>
        <v/>
      </c>
    </row>
    <row r="252" spans="14:23">
      <c r="N252" s="2"/>
      <c r="O252" s="2"/>
      <c r="P252" s="2"/>
      <c r="Q252" s="14" t="str">
        <f t="shared" si="20"/>
        <v/>
      </c>
      <c r="R252" t="str">
        <f t="shared" si="21"/>
        <v/>
      </c>
      <c r="S252" s="47">
        <v>240</v>
      </c>
      <c r="T252" s="2" t="e">
        <f t="shared" si="19"/>
        <v>#VALUE!</v>
      </c>
      <c r="U252" s="1">
        <v>30</v>
      </c>
      <c r="V252" s="1" t="str">
        <f t="shared" si="22"/>
        <v xml:space="preserve"> </v>
      </c>
      <c r="W252" s="49" t="str">
        <f t="shared" si="23"/>
        <v/>
      </c>
    </row>
    <row r="253" spans="14:23">
      <c r="N253" s="2"/>
      <c r="O253" s="2"/>
      <c r="P253" s="2"/>
      <c r="Q253" s="14" t="str">
        <f t="shared" si="20"/>
        <v/>
      </c>
      <c r="R253" t="str">
        <f t="shared" si="21"/>
        <v/>
      </c>
      <c r="S253" s="47">
        <v>241</v>
      </c>
      <c r="T253" s="2" t="e">
        <f t="shared" si="19"/>
        <v>#VALUE!</v>
      </c>
      <c r="U253" s="1">
        <v>32</v>
      </c>
      <c r="V253" s="1" t="str">
        <f t="shared" si="22"/>
        <v xml:space="preserve"> </v>
      </c>
      <c r="W253" s="49" t="str">
        <f t="shared" si="23"/>
        <v/>
      </c>
    </row>
    <row r="254" spans="14:23">
      <c r="N254" s="2"/>
      <c r="O254" s="2"/>
      <c r="P254" s="2"/>
      <c r="Q254" s="14" t="str">
        <f t="shared" si="20"/>
        <v/>
      </c>
      <c r="R254" t="str">
        <f t="shared" si="21"/>
        <v/>
      </c>
      <c r="S254" s="47">
        <v>242</v>
      </c>
      <c r="T254" s="2" t="e">
        <f t="shared" si="19"/>
        <v>#VALUE!</v>
      </c>
      <c r="U254" s="1">
        <v>34</v>
      </c>
      <c r="V254" s="1" t="str">
        <f t="shared" si="22"/>
        <v xml:space="preserve"> </v>
      </c>
      <c r="W254" s="49" t="str">
        <f t="shared" si="23"/>
        <v/>
      </c>
    </row>
    <row r="255" spans="14:23">
      <c r="N255" s="2"/>
      <c r="O255" s="2"/>
      <c r="P255" s="2"/>
      <c r="Q255" s="14" t="str">
        <f t="shared" si="20"/>
        <v/>
      </c>
      <c r="R255" t="str">
        <f t="shared" si="21"/>
        <v/>
      </c>
      <c r="S255" s="47">
        <v>243</v>
      </c>
      <c r="T255" s="2" t="e">
        <f t="shared" si="19"/>
        <v>#VALUE!</v>
      </c>
      <c r="U255" s="1">
        <v>36</v>
      </c>
      <c r="V255" s="1" t="str">
        <f t="shared" si="22"/>
        <v xml:space="preserve"> </v>
      </c>
      <c r="W255" s="49" t="str">
        <f t="shared" si="23"/>
        <v/>
      </c>
    </row>
    <row r="256" spans="14:23">
      <c r="N256" s="2"/>
      <c r="O256" s="2"/>
      <c r="P256" s="2"/>
      <c r="Q256" s="14" t="str">
        <f t="shared" si="20"/>
        <v/>
      </c>
      <c r="R256" t="str">
        <f t="shared" si="21"/>
        <v/>
      </c>
      <c r="S256" s="47">
        <v>244</v>
      </c>
      <c r="T256" s="2" t="e">
        <f t="shared" si="19"/>
        <v>#VALUE!</v>
      </c>
      <c r="U256" s="1">
        <v>38</v>
      </c>
      <c r="V256" s="1" t="str">
        <f t="shared" si="22"/>
        <v xml:space="preserve"> </v>
      </c>
      <c r="W256" s="49" t="str">
        <f t="shared" si="23"/>
        <v/>
      </c>
    </row>
    <row r="257" spans="14:23">
      <c r="N257" s="2"/>
      <c r="O257" s="2"/>
      <c r="P257" s="2"/>
      <c r="Q257" s="14" t="str">
        <f t="shared" si="20"/>
        <v/>
      </c>
      <c r="R257" t="str">
        <f t="shared" si="21"/>
        <v/>
      </c>
      <c r="S257" s="47">
        <v>245</v>
      </c>
      <c r="T257" s="2" t="e">
        <f t="shared" si="19"/>
        <v>#VALUE!</v>
      </c>
      <c r="U257" s="1">
        <v>40</v>
      </c>
      <c r="V257" s="1" t="str">
        <f t="shared" si="22"/>
        <v xml:space="preserve"> </v>
      </c>
      <c r="W257" s="49" t="str">
        <f t="shared" si="23"/>
        <v/>
      </c>
    </row>
    <row r="258" spans="14:23">
      <c r="N258" s="2"/>
      <c r="O258" s="2"/>
      <c r="P258" s="2"/>
      <c r="Q258" s="14" t="str">
        <f t="shared" si="20"/>
        <v/>
      </c>
      <c r="R258" t="str">
        <f t="shared" si="21"/>
        <v/>
      </c>
      <c r="S258" s="47">
        <v>246</v>
      </c>
      <c r="T258" s="2" t="e">
        <f t="shared" si="19"/>
        <v>#VALUE!</v>
      </c>
      <c r="U258" s="1">
        <v>42</v>
      </c>
      <c r="V258" s="1" t="str">
        <f t="shared" si="22"/>
        <v xml:space="preserve"> </v>
      </c>
      <c r="W258" s="49" t="str">
        <f t="shared" si="23"/>
        <v/>
      </c>
    </row>
    <row r="259" spans="14:23">
      <c r="N259" s="2"/>
      <c r="O259" s="2"/>
      <c r="P259" s="2"/>
      <c r="Q259" s="14" t="str">
        <f t="shared" si="20"/>
        <v/>
      </c>
      <c r="R259" t="str">
        <f t="shared" si="21"/>
        <v/>
      </c>
      <c r="S259" s="47">
        <v>247</v>
      </c>
      <c r="T259" s="2" t="e">
        <f t="shared" si="19"/>
        <v>#VALUE!</v>
      </c>
      <c r="U259" s="1">
        <v>44</v>
      </c>
      <c r="V259" s="1" t="str">
        <f t="shared" si="22"/>
        <v xml:space="preserve"> </v>
      </c>
      <c r="W259" s="49" t="str">
        <f t="shared" si="23"/>
        <v/>
      </c>
    </row>
    <row r="260" spans="14:23">
      <c r="N260" s="2"/>
      <c r="O260" s="2"/>
      <c r="P260" s="2"/>
      <c r="Q260" s="14" t="str">
        <f t="shared" si="20"/>
        <v/>
      </c>
      <c r="R260" t="str">
        <f t="shared" si="21"/>
        <v/>
      </c>
      <c r="S260" s="47">
        <v>248</v>
      </c>
      <c r="T260" s="2" t="e">
        <f t="shared" si="19"/>
        <v>#VALUE!</v>
      </c>
      <c r="U260" s="1">
        <v>46</v>
      </c>
      <c r="V260" s="1" t="str">
        <f t="shared" si="22"/>
        <v xml:space="preserve"> </v>
      </c>
      <c r="W260" s="49" t="str">
        <f t="shared" si="23"/>
        <v/>
      </c>
    </row>
    <row r="261" spans="14:23">
      <c r="N261" s="2"/>
      <c r="O261" s="2"/>
      <c r="P261" s="2"/>
      <c r="Q261" s="14" t="str">
        <f t="shared" si="20"/>
        <v/>
      </c>
      <c r="R261" t="str">
        <f t="shared" si="21"/>
        <v/>
      </c>
      <c r="S261" s="47">
        <v>249</v>
      </c>
      <c r="T261" s="2" t="e">
        <f t="shared" si="19"/>
        <v>#VALUE!</v>
      </c>
      <c r="U261" s="1">
        <v>48</v>
      </c>
      <c r="V261" s="1" t="str">
        <f t="shared" si="22"/>
        <v xml:space="preserve"> </v>
      </c>
      <c r="W261" s="49" t="str">
        <f t="shared" si="23"/>
        <v/>
      </c>
    </row>
    <row r="262" spans="14:23">
      <c r="N262" s="2"/>
      <c r="O262" s="2"/>
      <c r="P262" s="2"/>
      <c r="Q262" s="14" t="str">
        <f t="shared" si="20"/>
        <v/>
      </c>
      <c r="R262" t="str">
        <f t="shared" si="21"/>
        <v/>
      </c>
      <c r="S262" s="47">
        <v>250</v>
      </c>
      <c r="T262" s="2" t="e">
        <f t="shared" si="19"/>
        <v>#VALUE!</v>
      </c>
      <c r="U262" s="1">
        <v>50</v>
      </c>
      <c r="V262" s="1" t="str">
        <f t="shared" si="22"/>
        <v xml:space="preserve"> </v>
      </c>
      <c r="W262" s="49" t="str">
        <f t="shared" si="23"/>
        <v/>
      </c>
    </row>
    <row r="263" spans="14:23">
      <c r="N263" s="2"/>
      <c r="O263" s="2"/>
      <c r="P263" s="2"/>
      <c r="Q263" s="14" t="str">
        <f t="shared" si="20"/>
        <v/>
      </c>
      <c r="R263" t="str">
        <f t="shared" si="21"/>
        <v/>
      </c>
      <c r="S263" s="47">
        <v>251</v>
      </c>
      <c r="T263" s="2" t="e">
        <f t="shared" si="19"/>
        <v>#VALUE!</v>
      </c>
      <c r="U263" s="1">
        <v>55</v>
      </c>
      <c r="V263" s="1" t="str">
        <f t="shared" si="22"/>
        <v xml:space="preserve"> </v>
      </c>
      <c r="W263" s="49" t="str">
        <f t="shared" si="23"/>
        <v/>
      </c>
    </row>
    <row r="264" spans="14:23">
      <c r="N264" s="2"/>
      <c r="O264" s="2"/>
      <c r="P264" s="2"/>
      <c r="Q264" s="14" t="str">
        <f t="shared" si="20"/>
        <v/>
      </c>
      <c r="R264" t="str">
        <f t="shared" si="21"/>
        <v/>
      </c>
      <c r="S264" s="47">
        <v>252</v>
      </c>
      <c r="T264" s="2" t="e">
        <f t="shared" si="19"/>
        <v>#VALUE!</v>
      </c>
      <c r="U264" s="1">
        <v>60</v>
      </c>
      <c r="V264" s="1" t="str">
        <f t="shared" si="22"/>
        <v xml:space="preserve"> </v>
      </c>
      <c r="W264" s="49" t="str">
        <f t="shared" si="23"/>
        <v/>
      </c>
    </row>
    <row r="265" spans="14:23">
      <c r="N265" s="2"/>
      <c r="O265" s="2"/>
      <c r="P265" s="2"/>
      <c r="Q265" s="14" t="str">
        <f t="shared" si="20"/>
        <v/>
      </c>
      <c r="R265" t="str">
        <f t="shared" si="21"/>
        <v/>
      </c>
      <c r="S265" s="47">
        <v>253</v>
      </c>
      <c r="T265" s="2" t="e">
        <f t="shared" si="19"/>
        <v>#VALUE!</v>
      </c>
      <c r="U265" s="1">
        <v>65</v>
      </c>
      <c r="V265" s="1" t="str">
        <f t="shared" si="22"/>
        <v xml:space="preserve"> </v>
      </c>
      <c r="W265" s="49" t="str">
        <f t="shared" si="23"/>
        <v/>
      </c>
    </row>
    <row r="266" spans="14:23">
      <c r="N266" s="2"/>
      <c r="O266" s="2"/>
      <c r="P266" s="2"/>
      <c r="Q266" s="14" t="str">
        <f t="shared" si="20"/>
        <v/>
      </c>
      <c r="R266" t="str">
        <f t="shared" si="21"/>
        <v/>
      </c>
      <c r="S266" s="47">
        <v>254</v>
      </c>
      <c r="T266" s="2" t="e">
        <f t="shared" si="19"/>
        <v>#VALUE!</v>
      </c>
      <c r="U266" s="1">
        <v>70</v>
      </c>
      <c r="V266" s="1" t="str">
        <f t="shared" si="22"/>
        <v xml:space="preserve"> </v>
      </c>
      <c r="W266" s="49" t="str">
        <f t="shared" si="23"/>
        <v/>
      </c>
    </row>
    <row r="267" spans="14:23">
      <c r="N267" s="2"/>
      <c r="O267" s="2"/>
      <c r="P267" s="2"/>
      <c r="Q267" s="14" t="str">
        <f t="shared" si="20"/>
        <v/>
      </c>
      <c r="R267" t="str">
        <f t="shared" si="21"/>
        <v/>
      </c>
      <c r="S267" s="47">
        <v>255</v>
      </c>
      <c r="T267" s="2" t="e">
        <f t="shared" si="19"/>
        <v>#VALUE!</v>
      </c>
      <c r="U267" s="1">
        <v>75</v>
      </c>
      <c r="V267" s="1" t="str">
        <f t="shared" si="22"/>
        <v xml:space="preserve"> </v>
      </c>
      <c r="W267" s="49" t="str">
        <f t="shared" si="23"/>
        <v/>
      </c>
    </row>
    <row r="268" spans="14:23">
      <c r="N268" s="2"/>
      <c r="O268" s="2"/>
      <c r="P268" s="2"/>
      <c r="Q268" s="14" t="str">
        <f t="shared" si="20"/>
        <v/>
      </c>
      <c r="R268" t="str">
        <f t="shared" si="21"/>
        <v/>
      </c>
      <c r="S268" s="47">
        <v>256</v>
      </c>
      <c r="T268" s="2" t="e">
        <f t="shared" si="19"/>
        <v>#VALUE!</v>
      </c>
      <c r="U268" s="1">
        <v>80</v>
      </c>
      <c r="V268" s="1" t="str">
        <f t="shared" si="22"/>
        <v xml:space="preserve"> </v>
      </c>
      <c r="W268" s="49" t="str">
        <f t="shared" si="23"/>
        <v/>
      </c>
    </row>
    <row r="269" spans="14:23">
      <c r="N269" s="2"/>
      <c r="O269" s="2"/>
      <c r="P269" s="2"/>
      <c r="Q269" s="14" t="str">
        <f t="shared" si="20"/>
        <v/>
      </c>
      <c r="R269" t="str">
        <f t="shared" si="21"/>
        <v/>
      </c>
      <c r="S269" s="47">
        <v>257</v>
      </c>
      <c r="T269" s="2" t="e">
        <f t="shared" si="19"/>
        <v>#VALUE!</v>
      </c>
      <c r="U269" s="1">
        <v>85</v>
      </c>
      <c r="V269" s="1" t="str">
        <f t="shared" si="22"/>
        <v xml:space="preserve"> </v>
      </c>
      <c r="W269" s="49" t="str">
        <f t="shared" si="23"/>
        <v/>
      </c>
    </row>
    <row r="270" spans="14:23">
      <c r="N270" s="2"/>
      <c r="O270" s="2"/>
      <c r="P270" s="2"/>
      <c r="Q270" s="14" t="str">
        <f t="shared" si="20"/>
        <v/>
      </c>
      <c r="R270" t="str">
        <f t="shared" si="21"/>
        <v/>
      </c>
      <c r="S270" s="47">
        <v>258</v>
      </c>
      <c r="T270" s="2" t="e">
        <f t="shared" si="19"/>
        <v>#VALUE!</v>
      </c>
      <c r="U270" s="1">
        <v>90</v>
      </c>
      <c r="V270" s="1" t="str">
        <f t="shared" si="22"/>
        <v xml:space="preserve"> </v>
      </c>
      <c r="W270" s="49" t="str">
        <f t="shared" si="23"/>
        <v/>
      </c>
    </row>
    <row r="271" spans="14:23">
      <c r="N271" s="2"/>
      <c r="O271" s="2"/>
      <c r="P271" s="2"/>
      <c r="Q271" s="14" t="str">
        <f t="shared" si="20"/>
        <v/>
      </c>
      <c r="R271" t="str">
        <f t="shared" si="21"/>
        <v/>
      </c>
      <c r="S271" s="47">
        <v>259</v>
      </c>
      <c r="T271" s="2" t="e">
        <f t="shared" ref="T271:T334" si="24">IF(V271=1,1,IF(AND(ISNUMBER(T270),T270&gt;100)," ",IF(AND(ISNUMBER(T270),T270+1&lt;102),T270+1," ")))</f>
        <v>#VALUE!</v>
      </c>
      <c r="U271" s="1">
        <v>95</v>
      </c>
      <c r="V271" s="1" t="str">
        <f t="shared" si="22"/>
        <v xml:space="preserve"> </v>
      </c>
      <c r="W271" s="49" t="str">
        <f t="shared" si="23"/>
        <v/>
      </c>
    </row>
    <row r="272" spans="14:23">
      <c r="N272" s="2"/>
      <c r="O272" s="2"/>
      <c r="P272" s="2"/>
      <c r="Q272" s="14" t="str">
        <f t="shared" ref="Q272:Q335" si="25">IF($A$9&gt;$A$10,"",IF(U272=$A$9,1,IF(U273=$A$10,2,"")))</f>
        <v/>
      </c>
      <c r="R272" t="str">
        <f t="shared" ref="R272:R335" si="26">IF($A$9&gt;$A$10,"",IF(U272=$A$10,2,""))</f>
        <v/>
      </c>
      <c r="S272" s="47">
        <v>260</v>
      </c>
      <c r="T272" s="2" t="e">
        <f t="shared" si="24"/>
        <v>#VALUE!</v>
      </c>
      <c r="U272" s="1">
        <v>100</v>
      </c>
      <c r="V272" s="1" t="str">
        <f t="shared" ref="V272:V335" si="27">IF(U272=$A$9,1,IF(U272=$A$10,2," "))</f>
        <v xml:space="preserve"> </v>
      </c>
      <c r="W272" s="49" t="str">
        <f t="shared" ref="W272:W335" si="28">IF(Q272=1,1,IF(R271=2,"",W271))</f>
        <v/>
      </c>
    </row>
    <row r="273" spans="14:23">
      <c r="N273" s="2"/>
      <c r="O273" s="2"/>
      <c r="P273" s="2"/>
      <c r="Q273" s="14" t="str">
        <f t="shared" si="25"/>
        <v/>
      </c>
      <c r="R273" t="str">
        <f t="shared" si="26"/>
        <v/>
      </c>
      <c r="S273" s="47">
        <v>261</v>
      </c>
      <c r="T273" s="2" t="e">
        <f t="shared" si="24"/>
        <v>#VALUE!</v>
      </c>
      <c r="U273" s="1">
        <v>110</v>
      </c>
      <c r="V273" s="1" t="str">
        <f t="shared" si="27"/>
        <v xml:space="preserve"> </v>
      </c>
      <c r="W273" s="49" t="str">
        <f t="shared" si="28"/>
        <v/>
      </c>
    </row>
    <row r="274" spans="14:23">
      <c r="N274" s="2"/>
      <c r="O274" s="2"/>
      <c r="P274" s="2"/>
      <c r="Q274" s="14" t="str">
        <f t="shared" si="25"/>
        <v/>
      </c>
      <c r="R274" t="str">
        <f t="shared" si="26"/>
        <v/>
      </c>
      <c r="S274" s="47">
        <v>262</v>
      </c>
      <c r="T274" s="2" t="e">
        <f t="shared" si="24"/>
        <v>#VALUE!</v>
      </c>
      <c r="U274" s="1">
        <v>120</v>
      </c>
      <c r="V274" s="1" t="str">
        <f t="shared" si="27"/>
        <v xml:space="preserve"> </v>
      </c>
      <c r="W274" s="49" t="str">
        <f t="shared" si="28"/>
        <v/>
      </c>
    </row>
    <row r="275" spans="14:23">
      <c r="N275" s="2"/>
      <c r="O275" s="2"/>
      <c r="P275" s="2"/>
      <c r="Q275" s="14" t="str">
        <f t="shared" si="25"/>
        <v/>
      </c>
      <c r="R275" t="str">
        <f t="shared" si="26"/>
        <v/>
      </c>
      <c r="S275" s="47">
        <v>263</v>
      </c>
      <c r="T275" s="2" t="e">
        <f t="shared" si="24"/>
        <v>#VALUE!</v>
      </c>
      <c r="U275" s="1">
        <v>130</v>
      </c>
      <c r="V275" s="1" t="str">
        <f t="shared" si="27"/>
        <v xml:space="preserve"> </v>
      </c>
      <c r="W275" s="49" t="str">
        <f t="shared" si="28"/>
        <v/>
      </c>
    </row>
    <row r="276" spans="14:23">
      <c r="N276" s="2"/>
      <c r="O276" s="2"/>
      <c r="P276" s="2"/>
      <c r="Q276" s="14" t="str">
        <f t="shared" si="25"/>
        <v/>
      </c>
      <c r="R276" t="str">
        <f t="shared" si="26"/>
        <v/>
      </c>
      <c r="S276" s="47">
        <v>264</v>
      </c>
      <c r="T276" s="2" t="e">
        <f t="shared" si="24"/>
        <v>#VALUE!</v>
      </c>
      <c r="U276" s="1">
        <v>140</v>
      </c>
      <c r="V276" s="1" t="str">
        <f t="shared" si="27"/>
        <v xml:space="preserve"> </v>
      </c>
      <c r="W276" s="49" t="str">
        <f t="shared" si="28"/>
        <v/>
      </c>
    </row>
    <row r="277" spans="14:23">
      <c r="N277" s="2"/>
      <c r="O277" s="2"/>
      <c r="P277" s="2"/>
      <c r="Q277" s="14" t="str">
        <f t="shared" si="25"/>
        <v/>
      </c>
      <c r="R277" t="str">
        <f t="shared" si="26"/>
        <v/>
      </c>
      <c r="S277" s="47">
        <v>265</v>
      </c>
      <c r="T277" s="2" t="e">
        <f t="shared" si="24"/>
        <v>#VALUE!</v>
      </c>
      <c r="U277" s="1">
        <v>150</v>
      </c>
      <c r="V277" s="1" t="str">
        <f t="shared" si="27"/>
        <v xml:space="preserve"> </v>
      </c>
      <c r="W277" s="49" t="str">
        <f t="shared" si="28"/>
        <v/>
      </c>
    </row>
    <row r="278" spans="14:23">
      <c r="N278" s="2"/>
      <c r="O278" s="2"/>
      <c r="P278" s="2"/>
      <c r="Q278" s="14" t="str">
        <f t="shared" si="25"/>
        <v/>
      </c>
      <c r="R278" t="str">
        <f t="shared" si="26"/>
        <v/>
      </c>
      <c r="S278" s="47">
        <v>266</v>
      </c>
      <c r="T278" s="2" t="e">
        <f t="shared" si="24"/>
        <v>#VALUE!</v>
      </c>
      <c r="U278" s="1">
        <v>160</v>
      </c>
      <c r="V278" s="1" t="str">
        <f t="shared" si="27"/>
        <v xml:space="preserve"> </v>
      </c>
      <c r="W278" s="49" t="str">
        <f t="shared" si="28"/>
        <v/>
      </c>
    </row>
    <row r="279" spans="14:23">
      <c r="N279" s="2"/>
      <c r="O279" s="2"/>
      <c r="P279" s="2"/>
      <c r="Q279" s="14" t="str">
        <f t="shared" si="25"/>
        <v/>
      </c>
      <c r="R279" t="str">
        <f t="shared" si="26"/>
        <v/>
      </c>
      <c r="S279" s="47">
        <v>267</v>
      </c>
      <c r="T279" s="2" t="e">
        <f t="shared" si="24"/>
        <v>#VALUE!</v>
      </c>
      <c r="U279" s="1">
        <v>170</v>
      </c>
      <c r="V279" s="1" t="str">
        <f t="shared" si="27"/>
        <v xml:space="preserve"> </v>
      </c>
      <c r="W279" s="49" t="str">
        <f t="shared" si="28"/>
        <v/>
      </c>
    </row>
    <row r="280" spans="14:23">
      <c r="N280" s="2"/>
      <c r="O280" s="2"/>
      <c r="P280" s="2"/>
      <c r="Q280" s="14" t="str">
        <f t="shared" si="25"/>
        <v/>
      </c>
      <c r="R280" t="str">
        <f t="shared" si="26"/>
        <v/>
      </c>
      <c r="S280" s="47">
        <v>268</v>
      </c>
      <c r="T280" s="2" t="e">
        <f t="shared" si="24"/>
        <v>#VALUE!</v>
      </c>
      <c r="U280" s="1">
        <v>180</v>
      </c>
      <c r="V280" s="1" t="str">
        <f t="shared" si="27"/>
        <v xml:space="preserve"> </v>
      </c>
      <c r="W280" s="49" t="str">
        <f t="shared" si="28"/>
        <v/>
      </c>
    </row>
    <row r="281" spans="14:23">
      <c r="N281" s="2"/>
      <c r="O281" s="2"/>
      <c r="P281" s="2"/>
      <c r="Q281" s="14" t="str">
        <f t="shared" si="25"/>
        <v/>
      </c>
      <c r="R281" t="str">
        <f t="shared" si="26"/>
        <v/>
      </c>
      <c r="S281" s="47">
        <v>269</v>
      </c>
      <c r="T281" s="2" t="e">
        <f t="shared" si="24"/>
        <v>#VALUE!</v>
      </c>
      <c r="U281" s="1">
        <v>190</v>
      </c>
      <c r="V281" s="1" t="str">
        <f t="shared" si="27"/>
        <v xml:space="preserve"> </v>
      </c>
      <c r="W281" s="49" t="str">
        <f t="shared" si="28"/>
        <v/>
      </c>
    </row>
    <row r="282" spans="14:23">
      <c r="N282" s="2"/>
      <c r="O282" s="2"/>
      <c r="P282" s="2"/>
      <c r="Q282" s="14" t="str">
        <f t="shared" si="25"/>
        <v/>
      </c>
      <c r="R282" t="str">
        <f t="shared" si="26"/>
        <v/>
      </c>
      <c r="S282" s="47">
        <v>270</v>
      </c>
      <c r="T282" s="2" t="e">
        <f t="shared" si="24"/>
        <v>#VALUE!</v>
      </c>
      <c r="U282" s="1">
        <v>200</v>
      </c>
      <c r="V282" s="1" t="str">
        <f t="shared" si="27"/>
        <v xml:space="preserve"> </v>
      </c>
      <c r="W282" s="49" t="str">
        <f t="shared" si="28"/>
        <v/>
      </c>
    </row>
    <row r="283" spans="14:23">
      <c r="N283" s="2"/>
      <c r="O283" s="2"/>
      <c r="P283" s="2"/>
      <c r="Q283" s="14" t="str">
        <f t="shared" si="25"/>
        <v/>
      </c>
      <c r="R283" t="str">
        <f t="shared" si="26"/>
        <v/>
      </c>
      <c r="S283" s="47">
        <v>271</v>
      </c>
      <c r="T283" s="2" t="e">
        <f t="shared" si="24"/>
        <v>#VALUE!</v>
      </c>
      <c r="U283" s="1">
        <v>210</v>
      </c>
      <c r="V283" s="1" t="str">
        <f t="shared" si="27"/>
        <v xml:space="preserve"> </v>
      </c>
      <c r="W283" s="49" t="str">
        <f t="shared" si="28"/>
        <v/>
      </c>
    </row>
    <row r="284" spans="14:23">
      <c r="N284" s="2"/>
      <c r="O284" s="2"/>
      <c r="P284" s="2"/>
      <c r="Q284" s="14" t="str">
        <f t="shared" si="25"/>
        <v/>
      </c>
      <c r="R284" t="str">
        <f t="shared" si="26"/>
        <v/>
      </c>
      <c r="S284" s="47">
        <v>272</v>
      </c>
      <c r="T284" s="2" t="e">
        <f t="shared" si="24"/>
        <v>#VALUE!</v>
      </c>
      <c r="U284" s="1">
        <v>220</v>
      </c>
      <c r="V284" s="1" t="str">
        <f t="shared" si="27"/>
        <v xml:space="preserve"> </v>
      </c>
      <c r="W284" s="49" t="str">
        <f t="shared" si="28"/>
        <v/>
      </c>
    </row>
    <row r="285" spans="14:23">
      <c r="N285" s="2"/>
      <c r="O285" s="2"/>
      <c r="P285" s="2"/>
      <c r="Q285" s="14" t="str">
        <f t="shared" si="25"/>
        <v/>
      </c>
      <c r="R285" t="str">
        <f t="shared" si="26"/>
        <v/>
      </c>
      <c r="S285" s="47">
        <v>273</v>
      </c>
      <c r="T285" s="2" t="e">
        <f t="shared" si="24"/>
        <v>#VALUE!</v>
      </c>
      <c r="U285" s="1">
        <v>230</v>
      </c>
      <c r="V285" s="1" t="str">
        <f t="shared" si="27"/>
        <v xml:space="preserve"> </v>
      </c>
      <c r="W285" s="49" t="str">
        <f t="shared" si="28"/>
        <v/>
      </c>
    </row>
    <row r="286" spans="14:23">
      <c r="N286" s="2"/>
      <c r="O286" s="2"/>
      <c r="P286" s="2"/>
      <c r="Q286" s="14" t="str">
        <f t="shared" si="25"/>
        <v/>
      </c>
      <c r="R286" t="str">
        <f t="shared" si="26"/>
        <v/>
      </c>
      <c r="S286" s="47">
        <v>274</v>
      </c>
      <c r="T286" s="2" t="e">
        <f t="shared" si="24"/>
        <v>#VALUE!</v>
      </c>
      <c r="U286" s="1">
        <v>240</v>
      </c>
      <c r="V286" s="1" t="str">
        <f t="shared" si="27"/>
        <v xml:space="preserve"> </v>
      </c>
      <c r="W286" s="49" t="str">
        <f t="shared" si="28"/>
        <v/>
      </c>
    </row>
    <row r="287" spans="14:23">
      <c r="N287" s="2"/>
      <c r="O287" s="2"/>
      <c r="P287" s="2"/>
      <c r="Q287" s="14" t="str">
        <f t="shared" si="25"/>
        <v/>
      </c>
      <c r="R287" t="str">
        <f t="shared" si="26"/>
        <v/>
      </c>
      <c r="S287" s="47">
        <v>275</v>
      </c>
      <c r="T287" s="2" t="e">
        <f t="shared" si="24"/>
        <v>#VALUE!</v>
      </c>
      <c r="U287" s="1">
        <v>250</v>
      </c>
      <c r="V287" s="1" t="str">
        <f t="shared" si="27"/>
        <v xml:space="preserve"> </v>
      </c>
      <c r="W287" s="49" t="str">
        <f t="shared" si="28"/>
        <v/>
      </c>
    </row>
    <row r="288" spans="14:23">
      <c r="N288" s="2"/>
      <c r="O288" s="2"/>
      <c r="P288" s="2"/>
      <c r="Q288" s="14" t="str">
        <f t="shared" si="25"/>
        <v/>
      </c>
      <c r="R288" t="str">
        <f t="shared" si="26"/>
        <v/>
      </c>
      <c r="S288" s="47">
        <v>276</v>
      </c>
      <c r="T288" s="2" t="e">
        <f t="shared" si="24"/>
        <v>#VALUE!</v>
      </c>
      <c r="U288" s="1">
        <v>260</v>
      </c>
      <c r="V288" s="1" t="str">
        <f t="shared" si="27"/>
        <v xml:space="preserve"> </v>
      </c>
      <c r="W288" s="49" t="str">
        <f t="shared" si="28"/>
        <v/>
      </c>
    </row>
    <row r="289" spans="14:23">
      <c r="N289" s="2"/>
      <c r="O289" s="2"/>
      <c r="P289" s="2"/>
      <c r="Q289" s="14" t="str">
        <f t="shared" si="25"/>
        <v/>
      </c>
      <c r="R289" t="str">
        <f t="shared" si="26"/>
        <v/>
      </c>
      <c r="S289" s="47">
        <v>277</v>
      </c>
      <c r="T289" s="2" t="e">
        <f t="shared" si="24"/>
        <v>#VALUE!</v>
      </c>
      <c r="U289" s="1">
        <v>270</v>
      </c>
      <c r="V289" s="1" t="str">
        <f t="shared" si="27"/>
        <v xml:space="preserve"> </v>
      </c>
      <c r="W289" s="49" t="str">
        <f t="shared" si="28"/>
        <v/>
      </c>
    </row>
    <row r="290" spans="14:23">
      <c r="N290" s="2"/>
      <c r="O290" s="2"/>
      <c r="P290" s="2"/>
      <c r="Q290" s="14" t="str">
        <f t="shared" si="25"/>
        <v/>
      </c>
      <c r="R290" t="str">
        <f t="shared" si="26"/>
        <v/>
      </c>
      <c r="S290" s="47">
        <v>278</v>
      </c>
      <c r="T290" s="2" t="e">
        <f t="shared" si="24"/>
        <v>#VALUE!</v>
      </c>
      <c r="U290" s="1">
        <v>280</v>
      </c>
      <c r="V290" s="1" t="str">
        <f t="shared" si="27"/>
        <v xml:space="preserve"> </v>
      </c>
      <c r="W290" s="49" t="str">
        <f t="shared" si="28"/>
        <v/>
      </c>
    </row>
    <row r="291" spans="14:23">
      <c r="N291" s="2"/>
      <c r="O291" s="2"/>
      <c r="P291" s="2"/>
      <c r="Q291" s="14" t="str">
        <f t="shared" si="25"/>
        <v/>
      </c>
      <c r="R291" t="str">
        <f t="shared" si="26"/>
        <v/>
      </c>
      <c r="S291" s="47">
        <v>279</v>
      </c>
      <c r="T291" s="2" t="e">
        <f t="shared" si="24"/>
        <v>#VALUE!</v>
      </c>
      <c r="U291" s="1">
        <v>290</v>
      </c>
      <c r="V291" s="1" t="str">
        <f t="shared" si="27"/>
        <v xml:space="preserve"> </v>
      </c>
      <c r="W291" s="49" t="str">
        <f t="shared" si="28"/>
        <v/>
      </c>
    </row>
    <row r="292" spans="14:23">
      <c r="N292" s="2"/>
      <c r="O292" s="2"/>
      <c r="P292" s="2"/>
      <c r="Q292" s="14" t="str">
        <f t="shared" si="25"/>
        <v/>
      </c>
      <c r="R292" t="str">
        <f t="shared" si="26"/>
        <v/>
      </c>
      <c r="S292" s="47">
        <v>280</v>
      </c>
      <c r="T292" s="2" t="e">
        <f t="shared" si="24"/>
        <v>#VALUE!</v>
      </c>
      <c r="U292" s="1">
        <v>300</v>
      </c>
      <c r="V292" s="1" t="str">
        <f t="shared" si="27"/>
        <v xml:space="preserve"> </v>
      </c>
      <c r="W292" s="49" t="str">
        <f t="shared" si="28"/>
        <v/>
      </c>
    </row>
    <row r="293" spans="14:23">
      <c r="N293" s="2"/>
      <c r="O293" s="2"/>
      <c r="P293" s="2"/>
      <c r="Q293" s="14" t="str">
        <f t="shared" si="25"/>
        <v/>
      </c>
      <c r="R293" t="str">
        <f t="shared" si="26"/>
        <v/>
      </c>
      <c r="S293" s="47">
        <v>281</v>
      </c>
      <c r="T293" s="2" t="e">
        <f t="shared" si="24"/>
        <v>#VALUE!</v>
      </c>
      <c r="U293" s="1">
        <v>310</v>
      </c>
      <c r="V293" s="1" t="str">
        <f t="shared" si="27"/>
        <v xml:space="preserve"> </v>
      </c>
      <c r="W293" s="49" t="str">
        <f t="shared" si="28"/>
        <v/>
      </c>
    </row>
    <row r="294" spans="14:23">
      <c r="N294" s="2"/>
      <c r="O294" s="2"/>
      <c r="P294" s="2"/>
      <c r="Q294" s="14" t="str">
        <f t="shared" si="25"/>
        <v/>
      </c>
      <c r="R294" t="str">
        <f t="shared" si="26"/>
        <v/>
      </c>
      <c r="S294" s="47">
        <v>282</v>
      </c>
      <c r="T294" s="2" t="e">
        <f t="shared" si="24"/>
        <v>#VALUE!</v>
      </c>
      <c r="U294" s="1">
        <v>320</v>
      </c>
      <c r="V294" s="1" t="str">
        <f t="shared" si="27"/>
        <v xml:space="preserve"> </v>
      </c>
      <c r="W294" s="49" t="str">
        <f t="shared" si="28"/>
        <v/>
      </c>
    </row>
    <row r="295" spans="14:23">
      <c r="N295" s="2"/>
      <c r="O295" s="2"/>
      <c r="P295" s="2"/>
      <c r="Q295" s="14" t="str">
        <f t="shared" si="25"/>
        <v/>
      </c>
      <c r="R295" t="str">
        <f t="shared" si="26"/>
        <v/>
      </c>
      <c r="S295" s="47">
        <v>283</v>
      </c>
      <c r="T295" s="2" t="e">
        <f t="shared" si="24"/>
        <v>#VALUE!</v>
      </c>
      <c r="U295" s="1">
        <v>330</v>
      </c>
      <c r="V295" s="1" t="str">
        <f t="shared" si="27"/>
        <v xml:space="preserve"> </v>
      </c>
      <c r="W295" s="49" t="str">
        <f t="shared" si="28"/>
        <v/>
      </c>
    </row>
    <row r="296" spans="14:23">
      <c r="N296" s="2"/>
      <c r="O296" s="2"/>
      <c r="P296" s="2"/>
      <c r="Q296" s="14" t="str">
        <f t="shared" si="25"/>
        <v/>
      </c>
      <c r="R296" t="str">
        <f t="shared" si="26"/>
        <v/>
      </c>
      <c r="S296" s="47">
        <v>284</v>
      </c>
      <c r="T296" s="2" t="e">
        <f t="shared" si="24"/>
        <v>#VALUE!</v>
      </c>
      <c r="U296" s="1">
        <v>340</v>
      </c>
      <c r="V296" s="1" t="str">
        <f t="shared" si="27"/>
        <v xml:space="preserve"> </v>
      </c>
      <c r="W296" s="49" t="str">
        <f t="shared" si="28"/>
        <v/>
      </c>
    </row>
    <row r="297" spans="14:23">
      <c r="N297" s="2"/>
      <c r="O297" s="2"/>
      <c r="P297" s="2"/>
      <c r="Q297" s="14" t="str">
        <f t="shared" si="25"/>
        <v/>
      </c>
      <c r="R297" t="str">
        <f t="shared" si="26"/>
        <v/>
      </c>
      <c r="S297" s="47">
        <v>285</v>
      </c>
      <c r="T297" s="2" t="e">
        <f t="shared" si="24"/>
        <v>#VALUE!</v>
      </c>
      <c r="U297" s="1">
        <v>350</v>
      </c>
      <c r="V297" s="1" t="str">
        <f t="shared" si="27"/>
        <v xml:space="preserve"> </v>
      </c>
      <c r="W297" s="49" t="str">
        <f t="shared" si="28"/>
        <v/>
      </c>
    </row>
    <row r="298" spans="14:23">
      <c r="N298" s="2"/>
      <c r="O298" s="2"/>
      <c r="P298" s="2"/>
      <c r="Q298" s="14" t="str">
        <f t="shared" si="25"/>
        <v/>
      </c>
      <c r="R298" t="str">
        <f t="shared" si="26"/>
        <v/>
      </c>
      <c r="S298" s="47">
        <v>286</v>
      </c>
      <c r="T298" s="2" t="e">
        <f t="shared" si="24"/>
        <v>#VALUE!</v>
      </c>
      <c r="U298" s="1">
        <v>360</v>
      </c>
      <c r="V298" s="1" t="str">
        <f t="shared" si="27"/>
        <v xml:space="preserve"> </v>
      </c>
      <c r="W298" s="49" t="str">
        <f t="shared" si="28"/>
        <v/>
      </c>
    </row>
    <row r="299" spans="14:23">
      <c r="N299" s="2"/>
      <c r="O299" s="2"/>
      <c r="P299" s="2"/>
      <c r="Q299" s="14" t="str">
        <f t="shared" si="25"/>
        <v/>
      </c>
      <c r="R299" t="str">
        <f t="shared" si="26"/>
        <v/>
      </c>
      <c r="S299" s="47">
        <v>287</v>
      </c>
      <c r="T299" s="2" t="e">
        <f t="shared" si="24"/>
        <v>#VALUE!</v>
      </c>
      <c r="U299" s="1">
        <v>370</v>
      </c>
      <c r="V299" s="1" t="str">
        <f t="shared" si="27"/>
        <v xml:space="preserve"> </v>
      </c>
      <c r="W299" s="49" t="str">
        <f t="shared" si="28"/>
        <v/>
      </c>
    </row>
    <row r="300" spans="14:23">
      <c r="N300" s="2"/>
      <c r="O300" s="2"/>
      <c r="P300" s="2"/>
      <c r="Q300" s="14" t="str">
        <f t="shared" si="25"/>
        <v/>
      </c>
      <c r="R300" t="str">
        <f t="shared" si="26"/>
        <v/>
      </c>
      <c r="S300" s="47">
        <v>288</v>
      </c>
      <c r="T300" s="2" t="e">
        <f t="shared" si="24"/>
        <v>#VALUE!</v>
      </c>
      <c r="U300" s="1">
        <v>380</v>
      </c>
      <c r="V300" s="1" t="str">
        <f t="shared" si="27"/>
        <v xml:space="preserve"> </v>
      </c>
      <c r="W300" s="49" t="str">
        <f t="shared" si="28"/>
        <v/>
      </c>
    </row>
    <row r="301" spans="14:23">
      <c r="N301" s="2"/>
      <c r="O301" s="2"/>
      <c r="P301" s="2"/>
      <c r="Q301" s="14" t="str">
        <f t="shared" si="25"/>
        <v/>
      </c>
      <c r="R301" t="str">
        <f t="shared" si="26"/>
        <v/>
      </c>
      <c r="S301" s="47">
        <v>289</v>
      </c>
      <c r="T301" s="2" t="e">
        <f t="shared" si="24"/>
        <v>#VALUE!</v>
      </c>
      <c r="U301" s="1">
        <v>390</v>
      </c>
      <c r="V301" s="1" t="str">
        <f t="shared" si="27"/>
        <v xml:space="preserve"> </v>
      </c>
      <c r="W301" s="49" t="str">
        <f t="shared" si="28"/>
        <v/>
      </c>
    </row>
    <row r="302" spans="14:23">
      <c r="N302" s="2"/>
      <c r="O302" s="2"/>
      <c r="P302" s="2"/>
      <c r="Q302" s="14" t="str">
        <f t="shared" si="25"/>
        <v/>
      </c>
      <c r="R302" t="str">
        <f t="shared" si="26"/>
        <v/>
      </c>
      <c r="S302" s="47">
        <v>290</v>
      </c>
      <c r="T302" s="2" t="e">
        <f t="shared" si="24"/>
        <v>#VALUE!</v>
      </c>
      <c r="U302" s="1">
        <v>400</v>
      </c>
      <c r="V302" s="1" t="str">
        <f t="shared" si="27"/>
        <v xml:space="preserve"> </v>
      </c>
      <c r="W302" s="49" t="str">
        <f t="shared" si="28"/>
        <v/>
      </c>
    </row>
    <row r="303" spans="14:23">
      <c r="N303" s="2"/>
      <c r="O303" s="2"/>
      <c r="P303" s="2"/>
      <c r="Q303" s="14" t="str">
        <f t="shared" si="25"/>
        <v/>
      </c>
      <c r="R303" t="str">
        <f t="shared" si="26"/>
        <v/>
      </c>
      <c r="S303" s="47">
        <v>291</v>
      </c>
      <c r="T303" s="2" t="e">
        <f t="shared" si="24"/>
        <v>#VALUE!</v>
      </c>
      <c r="U303" s="1">
        <v>410</v>
      </c>
      <c r="V303" s="1" t="str">
        <f t="shared" si="27"/>
        <v xml:space="preserve"> </v>
      </c>
      <c r="W303" s="49" t="str">
        <f t="shared" si="28"/>
        <v/>
      </c>
    </row>
    <row r="304" spans="14:23">
      <c r="N304" s="2"/>
      <c r="O304" s="2"/>
      <c r="P304" s="2"/>
      <c r="Q304" s="14" t="str">
        <f t="shared" si="25"/>
        <v/>
      </c>
      <c r="R304" t="str">
        <f t="shared" si="26"/>
        <v/>
      </c>
      <c r="S304" s="47">
        <v>292</v>
      </c>
      <c r="T304" s="2" t="e">
        <f t="shared" si="24"/>
        <v>#VALUE!</v>
      </c>
      <c r="U304" s="1">
        <v>420</v>
      </c>
      <c r="V304" s="1" t="str">
        <f t="shared" si="27"/>
        <v xml:space="preserve"> </v>
      </c>
      <c r="W304" s="49" t="str">
        <f t="shared" si="28"/>
        <v/>
      </c>
    </row>
    <row r="305" spans="14:23">
      <c r="N305" s="2"/>
      <c r="O305" s="2"/>
      <c r="P305" s="2"/>
      <c r="Q305" s="14" t="str">
        <f t="shared" si="25"/>
        <v/>
      </c>
      <c r="R305" t="str">
        <f t="shared" si="26"/>
        <v/>
      </c>
      <c r="S305" s="47">
        <v>293</v>
      </c>
      <c r="T305" s="2" t="e">
        <f t="shared" si="24"/>
        <v>#VALUE!</v>
      </c>
      <c r="U305" s="1">
        <v>430</v>
      </c>
      <c r="V305" s="1" t="str">
        <f t="shared" si="27"/>
        <v xml:space="preserve"> </v>
      </c>
      <c r="W305" s="49" t="str">
        <f t="shared" si="28"/>
        <v/>
      </c>
    </row>
    <row r="306" spans="14:23">
      <c r="N306" s="2"/>
      <c r="O306" s="2"/>
      <c r="P306" s="2"/>
      <c r="Q306" s="14" t="str">
        <f t="shared" si="25"/>
        <v/>
      </c>
      <c r="R306" t="str">
        <f t="shared" si="26"/>
        <v/>
      </c>
      <c r="S306" s="47">
        <v>294</v>
      </c>
      <c r="T306" s="2" t="e">
        <f t="shared" si="24"/>
        <v>#VALUE!</v>
      </c>
      <c r="U306" s="1">
        <v>440</v>
      </c>
      <c r="V306" s="1" t="str">
        <f t="shared" si="27"/>
        <v xml:space="preserve"> </v>
      </c>
      <c r="W306" s="49" t="str">
        <f t="shared" si="28"/>
        <v/>
      </c>
    </row>
    <row r="307" spans="14:23">
      <c r="N307" s="2"/>
      <c r="O307" s="2"/>
      <c r="P307" s="2"/>
      <c r="Q307" s="14" t="str">
        <f t="shared" si="25"/>
        <v/>
      </c>
      <c r="R307" t="str">
        <f t="shared" si="26"/>
        <v/>
      </c>
      <c r="S307" s="47">
        <v>295</v>
      </c>
      <c r="T307" s="2" t="e">
        <f t="shared" si="24"/>
        <v>#VALUE!</v>
      </c>
      <c r="U307" s="1">
        <v>450</v>
      </c>
      <c r="V307" s="1" t="str">
        <f t="shared" si="27"/>
        <v xml:space="preserve"> </v>
      </c>
      <c r="W307" s="49" t="str">
        <f t="shared" si="28"/>
        <v/>
      </c>
    </row>
    <row r="308" spans="14:23">
      <c r="N308" s="2"/>
      <c r="O308" s="2"/>
      <c r="P308" s="2"/>
      <c r="Q308" s="14" t="str">
        <f t="shared" si="25"/>
        <v/>
      </c>
      <c r="R308" t="str">
        <f t="shared" si="26"/>
        <v/>
      </c>
      <c r="S308" s="47">
        <v>296</v>
      </c>
      <c r="T308" s="2" t="e">
        <f t="shared" si="24"/>
        <v>#VALUE!</v>
      </c>
      <c r="U308" s="1">
        <v>460</v>
      </c>
      <c r="V308" s="1" t="str">
        <f t="shared" si="27"/>
        <v xml:space="preserve"> </v>
      </c>
      <c r="W308" s="49" t="str">
        <f t="shared" si="28"/>
        <v/>
      </c>
    </row>
    <row r="309" spans="14:23">
      <c r="N309" s="2"/>
      <c r="O309" s="2"/>
      <c r="P309" s="2"/>
      <c r="Q309" s="14" t="str">
        <f t="shared" si="25"/>
        <v/>
      </c>
      <c r="R309" t="str">
        <f t="shared" si="26"/>
        <v/>
      </c>
      <c r="S309" s="47">
        <v>297</v>
      </c>
      <c r="T309" s="2" t="e">
        <f t="shared" si="24"/>
        <v>#VALUE!</v>
      </c>
      <c r="U309" s="1">
        <v>470</v>
      </c>
      <c r="V309" s="1" t="str">
        <f t="shared" si="27"/>
        <v xml:space="preserve"> </v>
      </c>
      <c r="W309" s="49" t="str">
        <f t="shared" si="28"/>
        <v/>
      </c>
    </row>
    <row r="310" spans="14:23">
      <c r="N310" s="2"/>
      <c r="O310" s="2"/>
      <c r="P310" s="2"/>
      <c r="Q310" s="14" t="str">
        <f t="shared" si="25"/>
        <v/>
      </c>
      <c r="R310" t="str">
        <f t="shared" si="26"/>
        <v/>
      </c>
      <c r="S310" s="47">
        <v>298</v>
      </c>
      <c r="T310" s="2" t="e">
        <f t="shared" si="24"/>
        <v>#VALUE!</v>
      </c>
      <c r="U310" s="1">
        <v>480</v>
      </c>
      <c r="V310" s="1" t="str">
        <f t="shared" si="27"/>
        <v xml:space="preserve"> </v>
      </c>
      <c r="W310" s="49" t="str">
        <f t="shared" si="28"/>
        <v/>
      </c>
    </row>
    <row r="311" spans="14:23">
      <c r="N311" s="2"/>
      <c r="O311" s="2"/>
      <c r="P311" s="2"/>
      <c r="Q311" s="14" t="str">
        <f t="shared" si="25"/>
        <v/>
      </c>
      <c r="R311" t="str">
        <f t="shared" si="26"/>
        <v/>
      </c>
      <c r="S311" s="47">
        <v>299</v>
      </c>
      <c r="T311" s="2" t="e">
        <f t="shared" si="24"/>
        <v>#VALUE!</v>
      </c>
      <c r="U311" s="1">
        <v>490</v>
      </c>
      <c r="V311" s="1" t="str">
        <f t="shared" si="27"/>
        <v xml:space="preserve"> </v>
      </c>
      <c r="W311" s="49" t="str">
        <f t="shared" si="28"/>
        <v/>
      </c>
    </row>
    <row r="312" spans="14:23">
      <c r="N312" s="2"/>
      <c r="O312" s="2"/>
      <c r="P312" s="2"/>
      <c r="Q312" s="14" t="str">
        <f t="shared" si="25"/>
        <v/>
      </c>
      <c r="R312" t="str">
        <f t="shared" si="26"/>
        <v/>
      </c>
      <c r="S312" s="47">
        <v>300</v>
      </c>
      <c r="T312" s="2" t="e">
        <f t="shared" si="24"/>
        <v>#VALUE!</v>
      </c>
      <c r="U312" s="1">
        <v>500</v>
      </c>
      <c r="V312" s="1" t="str">
        <f t="shared" si="27"/>
        <v xml:space="preserve"> </v>
      </c>
      <c r="W312" s="49" t="str">
        <f t="shared" si="28"/>
        <v/>
      </c>
    </row>
    <row r="313" spans="14:23">
      <c r="N313" s="2"/>
      <c r="O313" s="2"/>
      <c r="P313" s="2"/>
      <c r="Q313" s="14" t="str">
        <f t="shared" si="25"/>
        <v/>
      </c>
      <c r="R313" t="str">
        <f t="shared" si="26"/>
        <v/>
      </c>
      <c r="S313" s="47">
        <v>301</v>
      </c>
      <c r="T313" s="2" t="e">
        <f t="shared" si="24"/>
        <v>#VALUE!</v>
      </c>
      <c r="U313" s="1">
        <v>510</v>
      </c>
      <c r="V313" s="1" t="str">
        <f t="shared" si="27"/>
        <v xml:space="preserve"> </v>
      </c>
      <c r="W313" s="49" t="str">
        <f t="shared" si="28"/>
        <v/>
      </c>
    </row>
    <row r="314" spans="14:23">
      <c r="N314" s="2"/>
      <c r="O314" s="2"/>
      <c r="P314" s="2"/>
      <c r="Q314" s="14" t="str">
        <f t="shared" si="25"/>
        <v/>
      </c>
      <c r="R314" t="str">
        <f t="shared" si="26"/>
        <v/>
      </c>
      <c r="S314" s="47">
        <v>302</v>
      </c>
      <c r="T314" s="2" t="e">
        <f t="shared" si="24"/>
        <v>#VALUE!</v>
      </c>
      <c r="U314" s="1">
        <v>520</v>
      </c>
      <c r="V314" s="1" t="str">
        <f t="shared" si="27"/>
        <v xml:space="preserve"> </v>
      </c>
      <c r="W314" s="49" t="str">
        <f t="shared" si="28"/>
        <v/>
      </c>
    </row>
    <row r="315" spans="14:23">
      <c r="N315" s="2"/>
      <c r="O315" s="2"/>
      <c r="P315" s="2"/>
      <c r="Q315" s="14" t="str">
        <f t="shared" si="25"/>
        <v/>
      </c>
      <c r="R315" t="str">
        <f t="shared" si="26"/>
        <v/>
      </c>
      <c r="S315" s="47">
        <v>303</v>
      </c>
      <c r="T315" s="2" t="e">
        <f t="shared" si="24"/>
        <v>#VALUE!</v>
      </c>
      <c r="U315" s="1">
        <v>530</v>
      </c>
      <c r="V315" s="1" t="str">
        <f t="shared" si="27"/>
        <v xml:space="preserve"> </v>
      </c>
      <c r="W315" s="49" t="str">
        <f t="shared" si="28"/>
        <v/>
      </c>
    </row>
    <row r="316" spans="14:23">
      <c r="N316" s="2"/>
      <c r="O316" s="2"/>
      <c r="P316" s="2"/>
      <c r="Q316" s="14" t="str">
        <f t="shared" si="25"/>
        <v/>
      </c>
      <c r="R316" t="str">
        <f t="shared" si="26"/>
        <v/>
      </c>
      <c r="S316" s="47">
        <v>304</v>
      </c>
      <c r="T316" s="2" t="e">
        <f t="shared" si="24"/>
        <v>#VALUE!</v>
      </c>
      <c r="U316" s="1">
        <v>540</v>
      </c>
      <c r="V316" s="1" t="str">
        <f t="shared" si="27"/>
        <v xml:space="preserve"> </v>
      </c>
      <c r="W316" s="49" t="str">
        <f t="shared" si="28"/>
        <v/>
      </c>
    </row>
    <row r="317" spans="14:23">
      <c r="N317" s="2"/>
      <c r="O317" s="2"/>
      <c r="P317" s="2"/>
      <c r="Q317" s="14" t="str">
        <f t="shared" si="25"/>
        <v/>
      </c>
      <c r="R317" t="str">
        <f t="shared" si="26"/>
        <v/>
      </c>
      <c r="S317" s="47">
        <v>305</v>
      </c>
      <c r="T317" s="2" t="e">
        <f t="shared" si="24"/>
        <v>#VALUE!</v>
      </c>
      <c r="U317" s="1">
        <v>550</v>
      </c>
      <c r="V317" s="1" t="str">
        <f t="shared" si="27"/>
        <v xml:space="preserve"> </v>
      </c>
      <c r="W317" s="49" t="str">
        <f t="shared" si="28"/>
        <v/>
      </c>
    </row>
    <row r="318" spans="14:23">
      <c r="N318" s="2"/>
      <c r="O318" s="2"/>
      <c r="P318" s="2"/>
      <c r="Q318" s="14" t="str">
        <f t="shared" si="25"/>
        <v/>
      </c>
      <c r="R318" t="str">
        <f t="shared" si="26"/>
        <v/>
      </c>
      <c r="S318" s="47">
        <v>306</v>
      </c>
      <c r="T318" s="2" t="e">
        <f t="shared" si="24"/>
        <v>#VALUE!</v>
      </c>
      <c r="U318" s="1">
        <v>560</v>
      </c>
      <c r="V318" s="1" t="str">
        <f t="shared" si="27"/>
        <v xml:space="preserve"> </v>
      </c>
      <c r="W318" s="49" t="str">
        <f t="shared" si="28"/>
        <v/>
      </c>
    </row>
    <row r="319" spans="14:23">
      <c r="N319" s="2"/>
      <c r="O319" s="2"/>
      <c r="P319" s="2"/>
      <c r="Q319" s="14" t="str">
        <f t="shared" si="25"/>
        <v/>
      </c>
      <c r="R319" t="str">
        <f t="shared" si="26"/>
        <v/>
      </c>
      <c r="S319" s="47">
        <v>307</v>
      </c>
      <c r="T319" s="2" t="e">
        <f t="shared" si="24"/>
        <v>#VALUE!</v>
      </c>
      <c r="U319" s="1">
        <v>570</v>
      </c>
      <c r="V319" s="1" t="str">
        <f t="shared" si="27"/>
        <v xml:space="preserve"> </v>
      </c>
      <c r="W319" s="49" t="str">
        <f t="shared" si="28"/>
        <v/>
      </c>
    </row>
    <row r="320" spans="14:23">
      <c r="N320" s="2"/>
      <c r="O320" s="2"/>
      <c r="P320" s="2"/>
      <c r="Q320" s="14" t="str">
        <f t="shared" si="25"/>
        <v/>
      </c>
      <c r="R320" t="str">
        <f t="shared" si="26"/>
        <v/>
      </c>
      <c r="S320" s="47">
        <v>308</v>
      </c>
      <c r="T320" s="2" t="e">
        <f t="shared" si="24"/>
        <v>#VALUE!</v>
      </c>
      <c r="U320" s="1">
        <v>580</v>
      </c>
      <c r="V320" s="1" t="str">
        <f t="shared" si="27"/>
        <v xml:space="preserve"> </v>
      </c>
      <c r="W320" s="49" t="str">
        <f t="shared" si="28"/>
        <v/>
      </c>
    </row>
    <row r="321" spans="14:23">
      <c r="N321" s="2"/>
      <c r="O321" s="2"/>
      <c r="P321" s="2"/>
      <c r="Q321" s="14" t="str">
        <f t="shared" si="25"/>
        <v/>
      </c>
      <c r="R321" t="str">
        <f t="shared" si="26"/>
        <v/>
      </c>
      <c r="S321" s="47">
        <v>309</v>
      </c>
      <c r="T321" s="2" t="e">
        <f t="shared" si="24"/>
        <v>#VALUE!</v>
      </c>
      <c r="U321" s="1">
        <v>590</v>
      </c>
      <c r="V321" s="1" t="str">
        <f t="shared" si="27"/>
        <v xml:space="preserve"> </v>
      </c>
      <c r="W321" s="49" t="str">
        <f t="shared" si="28"/>
        <v/>
      </c>
    </row>
    <row r="322" spans="14:23">
      <c r="N322" s="2"/>
      <c r="O322" s="2"/>
      <c r="P322" s="2"/>
      <c r="Q322" s="14" t="str">
        <f t="shared" si="25"/>
        <v/>
      </c>
      <c r="R322" t="str">
        <f t="shared" si="26"/>
        <v/>
      </c>
      <c r="S322" s="47">
        <v>310</v>
      </c>
      <c r="T322" s="2" t="e">
        <f t="shared" si="24"/>
        <v>#VALUE!</v>
      </c>
      <c r="U322" s="1">
        <v>600</v>
      </c>
      <c r="V322" s="1" t="str">
        <f t="shared" si="27"/>
        <v xml:space="preserve"> </v>
      </c>
      <c r="W322" s="49" t="str">
        <f t="shared" si="28"/>
        <v/>
      </c>
    </row>
    <row r="323" spans="14:23">
      <c r="N323" s="2"/>
      <c r="O323" s="2"/>
      <c r="P323" s="2"/>
      <c r="Q323" s="14" t="str">
        <f t="shared" si="25"/>
        <v/>
      </c>
      <c r="R323" t="str">
        <f t="shared" si="26"/>
        <v/>
      </c>
      <c r="S323" s="47">
        <v>311</v>
      </c>
      <c r="T323" s="2" t="e">
        <f t="shared" si="24"/>
        <v>#VALUE!</v>
      </c>
      <c r="U323" s="1">
        <v>610</v>
      </c>
      <c r="V323" s="1" t="str">
        <f t="shared" si="27"/>
        <v xml:space="preserve"> </v>
      </c>
      <c r="W323" s="49" t="str">
        <f t="shared" si="28"/>
        <v/>
      </c>
    </row>
    <row r="324" spans="14:23">
      <c r="N324" s="2"/>
      <c r="O324" s="2"/>
      <c r="P324" s="2"/>
      <c r="Q324" s="14" t="str">
        <f t="shared" si="25"/>
        <v/>
      </c>
      <c r="R324" t="str">
        <f t="shared" si="26"/>
        <v/>
      </c>
      <c r="S324" s="47">
        <v>312</v>
      </c>
      <c r="T324" s="2" t="e">
        <f t="shared" si="24"/>
        <v>#VALUE!</v>
      </c>
      <c r="U324" s="1">
        <v>620</v>
      </c>
      <c r="V324" s="1" t="str">
        <f t="shared" si="27"/>
        <v xml:space="preserve"> </v>
      </c>
      <c r="W324" s="49" t="str">
        <f t="shared" si="28"/>
        <v/>
      </c>
    </row>
    <row r="325" spans="14:23">
      <c r="N325" s="2"/>
      <c r="O325" s="2"/>
      <c r="P325" s="2"/>
      <c r="Q325" s="14" t="str">
        <f t="shared" si="25"/>
        <v/>
      </c>
      <c r="R325" t="str">
        <f t="shared" si="26"/>
        <v/>
      </c>
      <c r="S325" s="47">
        <v>313</v>
      </c>
      <c r="T325" s="2" t="e">
        <f t="shared" si="24"/>
        <v>#VALUE!</v>
      </c>
      <c r="U325" s="1">
        <v>630</v>
      </c>
      <c r="V325" s="1" t="str">
        <f t="shared" si="27"/>
        <v xml:space="preserve"> </v>
      </c>
      <c r="W325" s="49" t="str">
        <f t="shared" si="28"/>
        <v/>
      </c>
    </row>
    <row r="326" spans="14:23">
      <c r="N326" s="2"/>
      <c r="O326" s="2"/>
      <c r="P326" s="2"/>
      <c r="Q326" s="14" t="str">
        <f t="shared" si="25"/>
        <v/>
      </c>
      <c r="R326" t="str">
        <f t="shared" si="26"/>
        <v/>
      </c>
      <c r="S326" s="47">
        <v>314</v>
      </c>
      <c r="T326" s="2" t="e">
        <f t="shared" si="24"/>
        <v>#VALUE!</v>
      </c>
      <c r="U326" s="1">
        <v>640</v>
      </c>
      <c r="V326" s="1" t="str">
        <f t="shared" si="27"/>
        <v xml:space="preserve"> </v>
      </c>
      <c r="W326" s="49" t="str">
        <f t="shared" si="28"/>
        <v/>
      </c>
    </row>
    <row r="327" spans="14:23">
      <c r="N327" s="2"/>
      <c r="O327" s="2"/>
      <c r="P327" s="2"/>
      <c r="Q327" s="14" t="str">
        <f t="shared" si="25"/>
        <v/>
      </c>
      <c r="R327" t="str">
        <f t="shared" si="26"/>
        <v/>
      </c>
      <c r="S327" s="47">
        <v>315</v>
      </c>
      <c r="T327" s="2" t="e">
        <f t="shared" si="24"/>
        <v>#VALUE!</v>
      </c>
      <c r="U327" s="1">
        <v>650</v>
      </c>
      <c r="V327" s="1" t="str">
        <f t="shared" si="27"/>
        <v xml:space="preserve"> </v>
      </c>
      <c r="W327" s="49" t="str">
        <f t="shared" si="28"/>
        <v/>
      </c>
    </row>
    <row r="328" spans="14:23">
      <c r="N328" s="2"/>
      <c r="O328" s="2"/>
      <c r="P328" s="2"/>
      <c r="Q328" s="14" t="str">
        <f t="shared" si="25"/>
        <v/>
      </c>
      <c r="R328" t="str">
        <f t="shared" si="26"/>
        <v/>
      </c>
      <c r="S328" s="47">
        <v>316</v>
      </c>
      <c r="T328" s="2" t="e">
        <f t="shared" si="24"/>
        <v>#VALUE!</v>
      </c>
      <c r="U328" s="1">
        <v>660</v>
      </c>
      <c r="V328" s="1" t="str">
        <f t="shared" si="27"/>
        <v xml:space="preserve"> </v>
      </c>
      <c r="W328" s="49" t="str">
        <f t="shared" si="28"/>
        <v/>
      </c>
    </row>
    <row r="329" spans="14:23">
      <c r="N329" s="2"/>
      <c r="O329" s="2"/>
      <c r="P329" s="2"/>
      <c r="Q329" s="14" t="str">
        <f t="shared" si="25"/>
        <v/>
      </c>
      <c r="R329" t="str">
        <f t="shared" si="26"/>
        <v/>
      </c>
      <c r="S329" s="47">
        <v>317</v>
      </c>
      <c r="T329" s="2" t="e">
        <f t="shared" si="24"/>
        <v>#VALUE!</v>
      </c>
      <c r="U329" s="1">
        <v>670</v>
      </c>
      <c r="V329" s="1" t="str">
        <f t="shared" si="27"/>
        <v xml:space="preserve"> </v>
      </c>
      <c r="W329" s="49" t="str">
        <f t="shared" si="28"/>
        <v/>
      </c>
    </row>
    <row r="330" spans="14:23">
      <c r="N330" s="2"/>
      <c r="O330" s="2"/>
      <c r="P330" s="2"/>
      <c r="Q330" s="14" t="str">
        <f t="shared" si="25"/>
        <v/>
      </c>
      <c r="R330" t="str">
        <f t="shared" si="26"/>
        <v/>
      </c>
      <c r="S330" s="47">
        <v>318</v>
      </c>
      <c r="T330" s="2" t="e">
        <f t="shared" si="24"/>
        <v>#VALUE!</v>
      </c>
      <c r="U330" s="1">
        <v>680</v>
      </c>
      <c r="V330" s="1" t="str">
        <f t="shared" si="27"/>
        <v xml:space="preserve"> </v>
      </c>
      <c r="W330" s="49" t="str">
        <f t="shared" si="28"/>
        <v/>
      </c>
    </row>
    <row r="331" spans="14:23">
      <c r="N331" s="2"/>
      <c r="O331" s="2"/>
      <c r="P331" s="2"/>
      <c r="Q331" s="14" t="str">
        <f t="shared" si="25"/>
        <v/>
      </c>
      <c r="R331" t="str">
        <f t="shared" si="26"/>
        <v/>
      </c>
      <c r="S331" s="47">
        <v>319</v>
      </c>
      <c r="T331" s="2" t="e">
        <f t="shared" si="24"/>
        <v>#VALUE!</v>
      </c>
      <c r="U331" s="1">
        <v>690</v>
      </c>
      <c r="V331" s="1" t="str">
        <f t="shared" si="27"/>
        <v xml:space="preserve"> </v>
      </c>
      <c r="W331" s="49" t="str">
        <f t="shared" si="28"/>
        <v/>
      </c>
    </row>
    <row r="332" spans="14:23">
      <c r="N332" s="2"/>
      <c r="O332" s="2"/>
      <c r="P332" s="2"/>
      <c r="Q332" s="14" t="str">
        <f t="shared" si="25"/>
        <v/>
      </c>
      <c r="R332" t="str">
        <f t="shared" si="26"/>
        <v/>
      </c>
      <c r="S332" s="47">
        <v>320</v>
      </c>
      <c r="T332" s="2" t="e">
        <f t="shared" si="24"/>
        <v>#VALUE!</v>
      </c>
      <c r="U332" s="1">
        <v>700</v>
      </c>
      <c r="V332" s="1" t="str">
        <f t="shared" si="27"/>
        <v xml:space="preserve"> </v>
      </c>
      <c r="W332" s="49" t="str">
        <f t="shared" si="28"/>
        <v/>
      </c>
    </row>
    <row r="333" spans="14:23">
      <c r="N333" s="2"/>
      <c r="O333" s="2"/>
      <c r="P333" s="2"/>
      <c r="Q333" s="14" t="str">
        <f t="shared" si="25"/>
        <v/>
      </c>
      <c r="R333" t="str">
        <f t="shared" si="26"/>
        <v/>
      </c>
      <c r="S333" s="47">
        <v>321</v>
      </c>
      <c r="T333" s="2" t="e">
        <f t="shared" si="24"/>
        <v>#VALUE!</v>
      </c>
      <c r="U333" s="1">
        <v>710</v>
      </c>
      <c r="V333" s="1" t="str">
        <f t="shared" si="27"/>
        <v xml:space="preserve"> </v>
      </c>
      <c r="W333" s="49" t="str">
        <f t="shared" si="28"/>
        <v/>
      </c>
    </row>
    <row r="334" spans="14:23">
      <c r="N334" s="2"/>
      <c r="O334" s="2"/>
      <c r="P334" s="2"/>
      <c r="Q334" s="14" t="str">
        <f t="shared" si="25"/>
        <v/>
      </c>
      <c r="R334" t="str">
        <f t="shared" si="26"/>
        <v/>
      </c>
      <c r="S334" s="47">
        <v>322</v>
      </c>
      <c r="T334" s="2" t="e">
        <f t="shared" si="24"/>
        <v>#VALUE!</v>
      </c>
      <c r="U334" s="1">
        <v>720</v>
      </c>
      <c r="V334" s="1" t="str">
        <f t="shared" si="27"/>
        <v xml:space="preserve"> </v>
      </c>
      <c r="W334" s="49" t="str">
        <f t="shared" si="28"/>
        <v/>
      </c>
    </row>
    <row r="335" spans="14:23">
      <c r="N335" s="2"/>
      <c r="O335" s="2"/>
      <c r="P335" s="2"/>
      <c r="Q335" s="14" t="str">
        <f t="shared" si="25"/>
        <v/>
      </c>
      <c r="R335" t="str">
        <f t="shared" si="26"/>
        <v/>
      </c>
      <c r="S335" s="47">
        <v>323</v>
      </c>
      <c r="T335" s="2" t="e">
        <f t="shared" ref="T335:T362" si="29">IF(V335=1,1,IF(AND(ISNUMBER(T334),T334&gt;100)," ",IF(AND(ISNUMBER(T334),T334+1&lt;102),T334+1," ")))</f>
        <v>#VALUE!</v>
      </c>
      <c r="U335" s="1">
        <v>730</v>
      </c>
      <c r="V335" s="1" t="str">
        <f t="shared" si="27"/>
        <v xml:space="preserve"> </v>
      </c>
      <c r="W335" s="49" t="str">
        <f t="shared" si="28"/>
        <v/>
      </c>
    </row>
    <row r="336" spans="14:23">
      <c r="N336" s="2"/>
      <c r="O336" s="2"/>
      <c r="P336" s="2"/>
      <c r="Q336" s="14" t="str">
        <f t="shared" ref="Q336:Q362" si="30">IF($A$9&gt;$A$10,"",IF(U336=$A$9,1,IF(U337=$A$10,2,"")))</f>
        <v/>
      </c>
      <c r="R336" t="str">
        <f t="shared" ref="R336:R362" si="31">IF($A$9&gt;$A$10,"",IF(U336=$A$10,2,""))</f>
        <v/>
      </c>
      <c r="S336" s="47">
        <v>324</v>
      </c>
      <c r="T336" s="2" t="e">
        <f t="shared" si="29"/>
        <v>#VALUE!</v>
      </c>
      <c r="U336" s="1">
        <v>740</v>
      </c>
      <c r="V336" s="1" t="str">
        <f t="shared" ref="V336:V362" si="32">IF(U336=$A$9,1,IF(U336=$A$10,2," "))</f>
        <v xml:space="preserve"> </v>
      </c>
      <c r="W336" s="49" t="str">
        <f t="shared" ref="W336:W362" si="33">IF(Q336=1,1,IF(R335=2,"",W335))</f>
        <v/>
      </c>
    </row>
    <row r="337" spans="14:23">
      <c r="N337" s="2"/>
      <c r="O337" s="2"/>
      <c r="P337" s="2"/>
      <c r="Q337" s="14" t="str">
        <f t="shared" si="30"/>
        <v/>
      </c>
      <c r="R337" t="str">
        <f t="shared" si="31"/>
        <v/>
      </c>
      <c r="S337" s="47">
        <v>325</v>
      </c>
      <c r="T337" s="2" t="e">
        <f t="shared" si="29"/>
        <v>#VALUE!</v>
      </c>
      <c r="U337" s="1">
        <v>750</v>
      </c>
      <c r="V337" s="1" t="str">
        <f t="shared" si="32"/>
        <v xml:space="preserve"> </v>
      </c>
      <c r="W337" s="49" t="str">
        <f t="shared" si="33"/>
        <v/>
      </c>
    </row>
    <row r="338" spans="14:23">
      <c r="N338" s="2"/>
      <c r="O338" s="2"/>
      <c r="P338" s="2"/>
      <c r="Q338" s="14" t="str">
        <f t="shared" si="30"/>
        <v/>
      </c>
      <c r="R338" t="str">
        <f t="shared" si="31"/>
        <v/>
      </c>
      <c r="S338" s="47">
        <v>326</v>
      </c>
      <c r="T338" s="2" t="e">
        <f t="shared" si="29"/>
        <v>#VALUE!</v>
      </c>
      <c r="U338" s="1">
        <v>760</v>
      </c>
      <c r="V338" s="1" t="str">
        <f t="shared" si="32"/>
        <v xml:space="preserve"> </v>
      </c>
      <c r="W338" s="49" t="str">
        <f t="shared" si="33"/>
        <v/>
      </c>
    </row>
    <row r="339" spans="14:23">
      <c r="N339" s="2"/>
      <c r="O339" s="2"/>
      <c r="P339" s="2"/>
      <c r="Q339" s="14" t="str">
        <f t="shared" si="30"/>
        <v/>
      </c>
      <c r="R339" t="str">
        <f t="shared" si="31"/>
        <v/>
      </c>
      <c r="S339" s="47">
        <v>327</v>
      </c>
      <c r="T339" s="2" t="e">
        <f t="shared" si="29"/>
        <v>#VALUE!</v>
      </c>
      <c r="U339" s="1">
        <v>770</v>
      </c>
      <c r="V339" s="1" t="str">
        <f t="shared" si="32"/>
        <v xml:space="preserve"> </v>
      </c>
      <c r="W339" s="49" t="str">
        <f t="shared" si="33"/>
        <v/>
      </c>
    </row>
    <row r="340" spans="14:23">
      <c r="N340" s="2"/>
      <c r="O340" s="2"/>
      <c r="P340" s="2"/>
      <c r="Q340" s="14" t="str">
        <f t="shared" si="30"/>
        <v/>
      </c>
      <c r="R340" t="str">
        <f t="shared" si="31"/>
        <v/>
      </c>
      <c r="S340" s="47">
        <v>328</v>
      </c>
      <c r="T340" s="2" t="e">
        <f t="shared" si="29"/>
        <v>#VALUE!</v>
      </c>
      <c r="U340" s="1">
        <v>780</v>
      </c>
      <c r="V340" s="1" t="str">
        <f t="shared" si="32"/>
        <v xml:space="preserve"> </v>
      </c>
      <c r="W340" s="49" t="str">
        <f t="shared" si="33"/>
        <v/>
      </c>
    </row>
    <row r="341" spans="14:23">
      <c r="N341" s="2"/>
      <c r="O341" s="2"/>
      <c r="P341" s="2"/>
      <c r="Q341" s="14" t="str">
        <f t="shared" si="30"/>
        <v/>
      </c>
      <c r="R341" t="str">
        <f t="shared" si="31"/>
        <v/>
      </c>
      <c r="S341" s="47">
        <v>329</v>
      </c>
      <c r="T341" s="2" t="e">
        <f t="shared" si="29"/>
        <v>#VALUE!</v>
      </c>
      <c r="U341" s="1">
        <v>790</v>
      </c>
      <c r="V341" s="1" t="str">
        <f t="shared" si="32"/>
        <v xml:space="preserve"> </v>
      </c>
      <c r="W341" s="49" t="str">
        <f t="shared" si="33"/>
        <v/>
      </c>
    </row>
    <row r="342" spans="14:23">
      <c r="N342" s="2"/>
      <c r="O342" s="2"/>
      <c r="P342" s="2"/>
      <c r="Q342" s="14" t="str">
        <f t="shared" si="30"/>
        <v/>
      </c>
      <c r="R342" t="str">
        <f t="shared" si="31"/>
        <v/>
      </c>
      <c r="S342" s="47">
        <v>330</v>
      </c>
      <c r="T342" s="2" t="e">
        <f t="shared" si="29"/>
        <v>#VALUE!</v>
      </c>
      <c r="U342" s="1">
        <v>800</v>
      </c>
      <c r="V342" s="1" t="str">
        <f t="shared" si="32"/>
        <v xml:space="preserve"> </v>
      </c>
      <c r="W342" s="49" t="str">
        <f t="shared" si="33"/>
        <v/>
      </c>
    </row>
    <row r="343" spans="14:23">
      <c r="N343" s="2"/>
      <c r="O343" s="2"/>
      <c r="P343" s="2"/>
      <c r="Q343" s="14" t="str">
        <f t="shared" si="30"/>
        <v/>
      </c>
      <c r="R343" t="str">
        <f t="shared" si="31"/>
        <v/>
      </c>
      <c r="S343" s="47">
        <v>331</v>
      </c>
      <c r="T343" s="2" t="e">
        <f t="shared" si="29"/>
        <v>#VALUE!</v>
      </c>
      <c r="U343" s="1">
        <v>810</v>
      </c>
      <c r="V343" s="1" t="str">
        <f t="shared" si="32"/>
        <v xml:space="preserve"> </v>
      </c>
      <c r="W343" s="49" t="str">
        <f t="shared" si="33"/>
        <v/>
      </c>
    </row>
    <row r="344" spans="14:23">
      <c r="N344" s="2"/>
      <c r="O344" s="2"/>
      <c r="P344" s="2"/>
      <c r="Q344" s="14" t="str">
        <f t="shared" si="30"/>
        <v/>
      </c>
      <c r="R344" t="str">
        <f t="shared" si="31"/>
        <v/>
      </c>
      <c r="S344" s="47">
        <v>332</v>
      </c>
      <c r="T344" s="2" t="e">
        <f t="shared" si="29"/>
        <v>#VALUE!</v>
      </c>
      <c r="U344" s="1">
        <v>820</v>
      </c>
      <c r="V344" s="1" t="str">
        <f t="shared" si="32"/>
        <v xml:space="preserve"> </v>
      </c>
      <c r="W344" s="49" t="str">
        <f t="shared" si="33"/>
        <v/>
      </c>
    </row>
    <row r="345" spans="14:23">
      <c r="N345" s="2"/>
      <c r="O345" s="2"/>
      <c r="P345" s="2"/>
      <c r="Q345" s="14" t="str">
        <f t="shared" si="30"/>
        <v/>
      </c>
      <c r="R345" t="str">
        <f t="shared" si="31"/>
        <v/>
      </c>
      <c r="S345" s="47">
        <v>333</v>
      </c>
      <c r="T345" s="2" t="e">
        <f t="shared" si="29"/>
        <v>#VALUE!</v>
      </c>
      <c r="U345" s="1">
        <v>830</v>
      </c>
      <c r="V345" s="1" t="str">
        <f t="shared" si="32"/>
        <v xml:space="preserve"> </v>
      </c>
      <c r="W345" s="49" t="str">
        <f t="shared" si="33"/>
        <v/>
      </c>
    </row>
    <row r="346" spans="14:23">
      <c r="N346" s="2"/>
      <c r="O346" s="2"/>
      <c r="P346" s="2"/>
      <c r="Q346" s="14" t="str">
        <f t="shared" si="30"/>
        <v/>
      </c>
      <c r="R346" t="str">
        <f t="shared" si="31"/>
        <v/>
      </c>
      <c r="S346" s="47">
        <v>334</v>
      </c>
      <c r="T346" s="2" t="e">
        <f t="shared" si="29"/>
        <v>#VALUE!</v>
      </c>
      <c r="U346" s="1">
        <v>840</v>
      </c>
      <c r="V346" s="1" t="str">
        <f t="shared" si="32"/>
        <v xml:space="preserve"> </v>
      </c>
      <c r="W346" s="49" t="str">
        <f t="shared" si="33"/>
        <v/>
      </c>
    </row>
    <row r="347" spans="14:23">
      <c r="N347" s="2"/>
      <c r="O347" s="2"/>
      <c r="P347" s="2"/>
      <c r="Q347" s="14" t="str">
        <f t="shared" si="30"/>
        <v/>
      </c>
      <c r="R347" t="str">
        <f t="shared" si="31"/>
        <v/>
      </c>
      <c r="S347" s="47">
        <v>335</v>
      </c>
      <c r="T347" s="2" t="e">
        <f t="shared" si="29"/>
        <v>#VALUE!</v>
      </c>
      <c r="U347" s="1">
        <v>850</v>
      </c>
      <c r="V347" s="1" t="str">
        <f t="shared" si="32"/>
        <v xml:space="preserve"> </v>
      </c>
      <c r="W347" s="49" t="str">
        <f t="shared" si="33"/>
        <v/>
      </c>
    </row>
    <row r="348" spans="14:23">
      <c r="N348" s="2"/>
      <c r="O348" s="2"/>
      <c r="P348" s="2"/>
      <c r="Q348" s="14" t="str">
        <f t="shared" si="30"/>
        <v/>
      </c>
      <c r="R348" t="str">
        <f t="shared" si="31"/>
        <v/>
      </c>
      <c r="S348" s="47">
        <v>336</v>
      </c>
      <c r="T348" s="2" t="e">
        <f t="shared" si="29"/>
        <v>#VALUE!</v>
      </c>
      <c r="U348" s="1">
        <v>860</v>
      </c>
      <c r="V348" s="1" t="str">
        <f t="shared" si="32"/>
        <v xml:space="preserve"> </v>
      </c>
      <c r="W348" s="49" t="str">
        <f t="shared" si="33"/>
        <v/>
      </c>
    </row>
    <row r="349" spans="14:23">
      <c r="N349" s="2"/>
      <c r="O349" s="2"/>
      <c r="P349" s="2"/>
      <c r="Q349" s="14" t="str">
        <f t="shared" si="30"/>
        <v/>
      </c>
      <c r="R349" t="str">
        <f t="shared" si="31"/>
        <v/>
      </c>
      <c r="S349" s="47">
        <v>337</v>
      </c>
      <c r="T349" s="2" t="e">
        <f t="shared" si="29"/>
        <v>#VALUE!</v>
      </c>
      <c r="U349" s="1">
        <v>870</v>
      </c>
      <c r="V349" s="1" t="str">
        <f t="shared" si="32"/>
        <v xml:space="preserve"> </v>
      </c>
      <c r="W349" s="49" t="str">
        <f t="shared" si="33"/>
        <v/>
      </c>
    </row>
    <row r="350" spans="14:23">
      <c r="N350" s="2"/>
      <c r="O350" s="2"/>
      <c r="P350" s="2"/>
      <c r="Q350" s="14" t="str">
        <f t="shared" si="30"/>
        <v/>
      </c>
      <c r="R350" t="str">
        <f t="shared" si="31"/>
        <v/>
      </c>
      <c r="S350" s="47">
        <v>338</v>
      </c>
      <c r="T350" s="2" t="e">
        <f t="shared" si="29"/>
        <v>#VALUE!</v>
      </c>
      <c r="U350" s="1">
        <v>880</v>
      </c>
      <c r="V350" s="1" t="str">
        <f t="shared" si="32"/>
        <v xml:space="preserve"> </v>
      </c>
      <c r="W350" s="49" t="str">
        <f t="shared" si="33"/>
        <v/>
      </c>
    </row>
    <row r="351" spans="14:23">
      <c r="N351" s="2"/>
      <c r="O351" s="2"/>
      <c r="P351" s="2"/>
      <c r="Q351" s="14" t="str">
        <f t="shared" si="30"/>
        <v/>
      </c>
      <c r="R351" t="str">
        <f t="shared" si="31"/>
        <v/>
      </c>
      <c r="S351" s="47">
        <v>339</v>
      </c>
      <c r="T351" s="2" t="e">
        <f t="shared" si="29"/>
        <v>#VALUE!</v>
      </c>
      <c r="U351" s="1">
        <v>890</v>
      </c>
      <c r="V351" s="1" t="str">
        <f t="shared" si="32"/>
        <v xml:space="preserve"> </v>
      </c>
      <c r="W351" s="49" t="str">
        <f t="shared" si="33"/>
        <v/>
      </c>
    </row>
    <row r="352" spans="14:23">
      <c r="N352" s="2"/>
      <c r="O352" s="2"/>
      <c r="P352" s="2"/>
      <c r="Q352" s="14" t="str">
        <f t="shared" si="30"/>
        <v/>
      </c>
      <c r="R352" t="str">
        <f t="shared" si="31"/>
        <v/>
      </c>
      <c r="S352" s="47">
        <v>340</v>
      </c>
      <c r="T352" s="2" t="e">
        <f t="shared" si="29"/>
        <v>#VALUE!</v>
      </c>
      <c r="U352" s="1">
        <v>900</v>
      </c>
      <c r="V352" s="1" t="str">
        <f t="shared" si="32"/>
        <v xml:space="preserve"> </v>
      </c>
      <c r="W352" s="49" t="str">
        <f t="shared" si="33"/>
        <v/>
      </c>
    </row>
    <row r="353" spans="14:23">
      <c r="N353" s="2"/>
      <c r="O353" s="2"/>
      <c r="P353" s="2"/>
      <c r="Q353" s="14" t="str">
        <f t="shared" si="30"/>
        <v/>
      </c>
      <c r="R353" t="str">
        <f t="shared" si="31"/>
        <v/>
      </c>
      <c r="S353" s="47">
        <v>341</v>
      </c>
      <c r="T353" s="2" t="e">
        <f t="shared" si="29"/>
        <v>#VALUE!</v>
      </c>
      <c r="U353" s="1">
        <v>910</v>
      </c>
      <c r="V353" s="1" t="str">
        <f t="shared" si="32"/>
        <v xml:space="preserve"> </v>
      </c>
      <c r="W353" s="49" t="str">
        <f t="shared" si="33"/>
        <v/>
      </c>
    </row>
    <row r="354" spans="14:23">
      <c r="N354" s="2"/>
      <c r="O354" s="2"/>
      <c r="P354" s="2"/>
      <c r="Q354" s="14" t="str">
        <f t="shared" si="30"/>
        <v/>
      </c>
      <c r="R354" t="str">
        <f t="shared" si="31"/>
        <v/>
      </c>
      <c r="S354" s="47">
        <v>342</v>
      </c>
      <c r="T354" s="2" t="e">
        <f t="shared" si="29"/>
        <v>#VALUE!</v>
      </c>
      <c r="U354" s="1">
        <v>920</v>
      </c>
      <c r="V354" s="1" t="str">
        <f t="shared" si="32"/>
        <v xml:space="preserve"> </v>
      </c>
      <c r="W354" s="49" t="str">
        <f t="shared" si="33"/>
        <v/>
      </c>
    </row>
    <row r="355" spans="14:23">
      <c r="N355" s="2"/>
      <c r="O355" s="2"/>
      <c r="P355" s="2"/>
      <c r="Q355" s="14" t="str">
        <f t="shared" si="30"/>
        <v/>
      </c>
      <c r="R355" t="str">
        <f t="shared" si="31"/>
        <v/>
      </c>
      <c r="S355" s="47">
        <v>343</v>
      </c>
      <c r="T355" s="2" t="e">
        <f t="shared" si="29"/>
        <v>#VALUE!</v>
      </c>
      <c r="U355" s="1">
        <v>930</v>
      </c>
      <c r="V355" s="1" t="str">
        <f t="shared" si="32"/>
        <v xml:space="preserve"> </v>
      </c>
      <c r="W355" s="49" t="str">
        <f t="shared" si="33"/>
        <v/>
      </c>
    </row>
    <row r="356" spans="14:23">
      <c r="N356" s="2"/>
      <c r="O356" s="2"/>
      <c r="P356" s="2"/>
      <c r="Q356" s="14" t="str">
        <f t="shared" si="30"/>
        <v/>
      </c>
      <c r="R356" t="str">
        <f t="shared" si="31"/>
        <v/>
      </c>
      <c r="S356" s="47">
        <v>344</v>
      </c>
      <c r="T356" s="2" t="e">
        <f t="shared" si="29"/>
        <v>#VALUE!</v>
      </c>
      <c r="U356" s="1">
        <v>940</v>
      </c>
      <c r="V356" s="1" t="str">
        <f t="shared" si="32"/>
        <v xml:space="preserve"> </v>
      </c>
      <c r="W356" s="49" t="str">
        <f t="shared" si="33"/>
        <v/>
      </c>
    </row>
    <row r="357" spans="14:23">
      <c r="N357" s="2"/>
      <c r="O357" s="2"/>
      <c r="P357" s="2"/>
      <c r="Q357" s="14" t="str">
        <f t="shared" si="30"/>
        <v/>
      </c>
      <c r="R357" t="str">
        <f t="shared" si="31"/>
        <v/>
      </c>
      <c r="S357" s="47">
        <v>345</v>
      </c>
      <c r="T357" s="2" t="e">
        <f t="shared" si="29"/>
        <v>#VALUE!</v>
      </c>
      <c r="U357" s="1">
        <v>950</v>
      </c>
      <c r="V357" s="1" t="str">
        <f t="shared" si="32"/>
        <v xml:space="preserve"> </v>
      </c>
      <c r="W357" s="49" t="str">
        <f t="shared" si="33"/>
        <v/>
      </c>
    </row>
    <row r="358" spans="14:23">
      <c r="N358" s="2"/>
      <c r="O358" s="2"/>
      <c r="P358" s="2"/>
      <c r="Q358" s="14" t="str">
        <f t="shared" si="30"/>
        <v/>
      </c>
      <c r="R358" t="str">
        <f t="shared" si="31"/>
        <v/>
      </c>
      <c r="S358" s="47">
        <v>346</v>
      </c>
      <c r="T358" s="2" t="e">
        <f t="shared" si="29"/>
        <v>#VALUE!</v>
      </c>
      <c r="U358" s="1">
        <v>960</v>
      </c>
      <c r="V358" s="1" t="str">
        <f t="shared" si="32"/>
        <v xml:space="preserve"> </v>
      </c>
      <c r="W358" s="49" t="str">
        <f t="shared" si="33"/>
        <v/>
      </c>
    </row>
    <row r="359" spans="14:23">
      <c r="N359" s="2"/>
      <c r="O359" s="2"/>
      <c r="P359" s="2"/>
      <c r="Q359" s="14" t="str">
        <f t="shared" si="30"/>
        <v/>
      </c>
      <c r="R359" t="str">
        <f t="shared" si="31"/>
        <v/>
      </c>
      <c r="S359" s="47">
        <v>347</v>
      </c>
      <c r="T359" s="2" t="e">
        <f t="shared" si="29"/>
        <v>#VALUE!</v>
      </c>
      <c r="U359" s="1">
        <v>970</v>
      </c>
      <c r="V359" s="1" t="str">
        <f t="shared" si="32"/>
        <v xml:space="preserve"> </v>
      </c>
      <c r="W359" s="49" t="str">
        <f t="shared" si="33"/>
        <v/>
      </c>
    </row>
    <row r="360" spans="14:23">
      <c r="N360" s="2"/>
      <c r="O360" s="2"/>
      <c r="P360" s="2"/>
      <c r="Q360" s="14" t="str">
        <f t="shared" si="30"/>
        <v/>
      </c>
      <c r="R360" t="str">
        <f t="shared" si="31"/>
        <v/>
      </c>
      <c r="S360" s="47">
        <v>348</v>
      </c>
      <c r="T360" s="2" t="e">
        <f t="shared" si="29"/>
        <v>#VALUE!</v>
      </c>
      <c r="U360" s="1">
        <v>980</v>
      </c>
      <c r="V360" s="1" t="str">
        <f t="shared" si="32"/>
        <v xml:space="preserve"> </v>
      </c>
      <c r="W360" s="49" t="str">
        <f t="shared" si="33"/>
        <v/>
      </c>
    </row>
    <row r="361" spans="14:23">
      <c r="N361" s="2"/>
      <c r="O361" s="2"/>
      <c r="P361" s="2"/>
      <c r="Q361" s="14" t="str">
        <f t="shared" si="30"/>
        <v/>
      </c>
      <c r="R361" t="str">
        <f t="shared" si="31"/>
        <v/>
      </c>
      <c r="S361" s="47">
        <v>349</v>
      </c>
      <c r="T361" s="2" t="e">
        <f t="shared" si="29"/>
        <v>#VALUE!</v>
      </c>
      <c r="U361" s="1">
        <v>990</v>
      </c>
      <c r="V361" s="1" t="str">
        <f t="shared" si="32"/>
        <v xml:space="preserve"> </v>
      </c>
      <c r="W361" s="49" t="str">
        <f t="shared" si="33"/>
        <v/>
      </c>
    </row>
    <row r="362" spans="14:23">
      <c r="N362" s="2"/>
      <c r="O362" s="2"/>
      <c r="P362" s="2"/>
      <c r="Q362" s="14" t="str">
        <f t="shared" si="30"/>
        <v/>
      </c>
      <c r="R362" t="str">
        <f t="shared" si="31"/>
        <v/>
      </c>
      <c r="S362" s="47">
        <v>350</v>
      </c>
      <c r="T362" s="2" t="e">
        <f t="shared" si="29"/>
        <v>#VALUE!</v>
      </c>
      <c r="U362" s="1">
        <v>1000</v>
      </c>
      <c r="V362" s="1" t="str">
        <f t="shared" si="32"/>
        <v xml:space="preserve"> </v>
      </c>
      <c r="W362" s="49" t="str">
        <f t="shared" si="33"/>
        <v/>
      </c>
    </row>
    <row r="363" spans="14:23">
      <c r="N363" s="2"/>
      <c r="O363" s="2"/>
      <c r="U363" s="4"/>
    </row>
    <row r="368" spans="14:23">
      <c r="P368" s="40"/>
      <c r="Q368" s="15"/>
      <c r="S368" s="50"/>
    </row>
    <row r="369" spans="14:15">
      <c r="N369" s="40"/>
      <c r="O369" s="40"/>
    </row>
  </sheetData>
  <sheetProtection password="D958" sheet="1" objects="1" scenarios="1"/>
  <mergeCells count="5">
    <mergeCell ref="B11:C11"/>
    <mergeCell ref="D11:E11"/>
    <mergeCell ref="F11:G11"/>
    <mergeCell ref="H11:I11"/>
    <mergeCell ref="J11:K11"/>
  </mergeCells>
  <conditionalFormatting sqref="D14:D33 B14:B33 F14:F33 H14:H33 J14:J33">
    <cfRule type="cellIs" dxfId="11" priority="8" operator="equal">
      <formula>$C$5</formula>
    </cfRule>
  </conditionalFormatting>
  <conditionalFormatting sqref="B14:B33 D14:D33 F14:F33 H14:H33 J14:J33">
    <cfRule type="cellIs" dxfId="10" priority="9" operator="equal">
      <formula>$A$15</formula>
    </cfRule>
    <cfRule type="cellIs" dxfId="9" priority="10" operator="equal">
      <formula>$C$4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68"/>
  <sheetViews>
    <sheetView workbookViewId="0">
      <selection activeCell="I4" sqref="I4"/>
    </sheetView>
  </sheetViews>
  <sheetFormatPr defaultRowHeight="15"/>
  <cols>
    <col min="1" max="1" width="22.5703125" style="6" customWidth="1"/>
    <col min="2" max="2" width="9.140625" style="5"/>
    <col min="3" max="3" width="11.7109375" style="5" customWidth="1"/>
    <col min="4" max="11" width="9.140625" style="6"/>
    <col min="12" max="12" width="17.85546875" style="6" customWidth="1"/>
    <col min="13" max="13" width="19.7109375" style="6" customWidth="1"/>
    <col min="14" max="16" width="19.7109375" style="3" customWidth="1"/>
    <col min="17" max="17" width="18.7109375" style="13" hidden="1" customWidth="1"/>
    <col min="18" max="18" width="0" hidden="1" customWidth="1"/>
    <col min="19" max="19" width="18.7109375" style="1" hidden="1" customWidth="1"/>
    <col min="20" max="22" width="18.7109375" style="3" hidden="1" customWidth="1"/>
    <col min="23" max="23" width="18.7109375" style="44" hidden="1" customWidth="1"/>
    <col min="24" max="24" width="18.7109375" style="6" customWidth="1"/>
    <col min="25" max="26" width="9.140625" style="6"/>
  </cols>
  <sheetData>
    <row r="1" spans="1:24" ht="23.25">
      <c r="A1" s="19" t="s">
        <v>75</v>
      </c>
      <c r="L1" s="7" t="s">
        <v>71</v>
      </c>
      <c r="Q1" s="38"/>
      <c r="S1" s="17" t="s">
        <v>33</v>
      </c>
      <c r="W1" s="45"/>
    </row>
    <row r="2" spans="1:24">
      <c r="A2" s="6" t="s">
        <v>19</v>
      </c>
      <c r="B2" s="5" t="s">
        <v>15</v>
      </c>
      <c r="C2" s="5" t="s">
        <v>16</v>
      </c>
      <c r="L2" s="23" t="s">
        <v>4</v>
      </c>
      <c r="Q2" s="38"/>
      <c r="W2" s="45"/>
    </row>
    <row r="3" spans="1:24">
      <c r="A3" s="20" t="s">
        <v>41</v>
      </c>
      <c r="B3" s="21">
        <v>1.9450000000000001</v>
      </c>
      <c r="C3" s="5" t="s">
        <v>18</v>
      </c>
      <c r="D3" s="51" t="s">
        <v>17</v>
      </c>
      <c r="L3" s="42" t="s">
        <v>30</v>
      </c>
      <c r="M3" s="43"/>
      <c r="Q3" s="38"/>
      <c r="W3" s="45"/>
    </row>
    <row r="4" spans="1:24">
      <c r="A4" s="20" t="s">
        <v>42</v>
      </c>
      <c r="B4" s="21">
        <v>1.92</v>
      </c>
      <c r="C4" s="22">
        <v>0</v>
      </c>
      <c r="D4" s="51" t="s">
        <v>40</v>
      </c>
      <c r="E4" s="20"/>
      <c r="F4" s="20"/>
      <c r="G4" s="20"/>
      <c r="H4" s="20"/>
      <c r="L4" s="7" t="s">
        <v>31</v>
      </c>
      <c r="Q4" s="38"/>
      <c r="W4" s="45"/>
    </row>
    <row r="5" spans="1:24">
      <c r="A5" s="53">
        <v>44217</v>
      </c>
      <c r="B5" s="21">
        <v>1.42</v>
      </c>
      <c r="C5" s="35">
        <v>0</v>
      </c>
      <c r="D5" s="20" t="s">
        <v>39</v>
      </c>
      <c r="E5" s="20"/>
      <c r="F5" s="20"/>
      <c r="G5" s="20"/>
      <c r="H5" s="20"/>
      <c r="L5" s="7"/>
      <c r="Q5" s="38"/>
      <c r="W5" s="45"/>
    </row>
    <row r="6" spans="1:24" ht="21">
      <c r="A6" s="20"/>
      <c r="D6" s="36" t="s">
        <v>3</v>
      </c>
      <c r="L6" s="23" t="s">
        <v>32</v>
      </c>
      <c r="Q6" s="38"/>
      <c r="W6" s="45"/>
    </row>
    <row r="7" spans="1:24">
      <c r="A7" s="1" t="s">
        <v>20</v>
      </c>
      <c r="B7" s="23" t="s">
        <v>29</v>
      </c>
      <c r="L7" s="23" t="s">
        <v>66</v>
      </c>
      <c r="Q7" s="38"/>
      <c r="W7" s="45"/>
    </row>
    <row r="8" spans="1:24" ht="21">
      <c r="A8" s="5" t="s">
        <v>6</v>
      </c>
      <c r="B8" s="23" t="s">
        <v>21</v>
      </c>
      <c r="D8" s="9"/>
      <c r="L8" s="7"/>
      <c r="Q8" s="38"/>
      <c r="W8" s="45"/>
    </row>
    <row r="9" spans="1:24">
      <c r="A9" s="25">
        <v>2</v>
      </c>
      <c r="B9" s="57" t="str">
        <f>IF(A10&lt;A9,S1,"")</f>
        <v/>
      </c>
      <c r="L9" s="7" t="s">
        <v>23</v>
      </c>
      <c r="Q9" s="38"/>
      <c r="W9" s="45"/>
    </row>
    <row r="10" spans="1:24">
      <c r="A10" s="52">
        <v>2.02</v>
      </c>
      <c r="B10" s="58"/>
      <c r="C10" s="28"/>
      <c r="D10" s="59"/>
      <c r="E10" s="29"/>
      <c r="F10" s="59"/>
      <c r="G10" s="29"/>
      <c r="H10" s="59"/>
      <c r="I10" s="29"/>
      <c r="J10" s="59"/>
      <c r="K10" s="30"/>
      <c r="L10" s="7" t="s">
        <v>67</v>
      </c>
      <c r="Q10" s="38"/>
      <c r="W10" s="45"/>
    </row>
    <row r="11" spans="1:24">
      <c r="A11" s="5" t="s">
        <v>5</v>
      </c>
      <c r="B11" s="61" t="s">
        <v>24</v>
      </c>
      <c r="C11" s="62"/>
      <c r="D11" s="63" t="s">
        <v>28</v>
      </c>
      <c r="E11" s="64"/>
      <c r="F11" s="65" t="s">
        <v>27</v>
      </c>
      <c r="G11" s="66"/>
      <c r="H11" s="67" t="s">
        <v>26</v>
      </c>
      <c r="I11" s="68"/>
      <c r="J11" s="69" t="s">
        <v>25</v>
      </c>
      <c r="K11" s="70"/>
      <c r="L11" s="7" t="s">
        <v>73</v>
      </c>
      <c r="Q11" s="38"/>
      <c r="T11" s="41" t="s">
        <v>0</v>
      </c>
      <c r="W11" s="44" t="s">
        <v>10</v>
      </c>
    </row>
    <row r="12" spans="1:24">
      <c r="A12" s="5"/>
      <c r="B12" s="31" t="s">
        <v>11</v>
      </c>
      <c r="C12" s="28" t="s">
        <v>14</v>
      </c>
      <c r="D12" s="31" t="s">
        <v>11</v>
      </c>
      <c r="E12" s="29"/>
      <c r="F12" s="31" t="s">
        <v>11</v>
      </c>
      <c r="G12" s="29"/>
      <c r="H12" s="31" t="s">
        <v>11</v>
      </c>
      <c r="I12" s="29"/>
      <c r="J12" s="31" t="s">
        <v>11</v>
      </c>
      <c r="K12" s="30"/>
      <c r="L12" s="7" t="s">
        <v>68</v>
      </c>
      <c r="Q12" s="38" t="s">
        <v>37</v>
      </c>
      <c r="R12" t="s">
        <v>38</v>
      </c>
      <c r="S12" s="1" t="s">
        <v>9</v>
      </c>
      <c r="U12" s="1" t="s">
        <v>1</v>
      </c>
      <c r="V12" s="3" t="s">
        <v>13</v>
      </c>
      <c r="W12" s="46">
        <f>COUNTIF(W13:W362,"=1")-1</f>
        <v>1</v>
      </c>
    </row>
    <row r="13" spans="1:24">
      <c r="A13" s="5" t="s">
        <v>7</v>
      </c>
      <c r="B13" s="8" t="s">
        <v>12</v>
      </c>
      <c r="C13" s="11">
        <f>VLOOKUP(1,T12:$U$362,2,TRUE)</f>
        <v>2</v>
      </c>
      <c r="D13" s="8" t="s">
        <v>12</v>
      </c>
      <c r="E13" s="10" t="s">
        <v>2</v>
      </c>
      <c r="F13" s="8" t="s">
        <v>12</v>
      </c>
      <c r="G13" s="10" t="s">
        <v>2</v>
      </c>
      <c r="H13" s="8" t="s">
        <v>12</v>
      </c>
      <c r="I13" s="10" t="s">
        <v>2</v>
      </c>
      <c r="J13" s="8" t="s">
        <v>12</v>
      </c>
      <c r="K13" s="12" t="s">
        <v>2</v>
      </c>
      <c r="L13" s="7"/>
      <c r="N13" s="2"/>
      <c r="O13" s="2"/>
      <c r="P13" s="2"/>
      <c r="Q13" s="39" t="str">
        <f t="shared" ref="Q13:Q14" si="0">IF($A$9&gt;$A$10,"",IF(U13=$A$9,1,IF(U14=$A$10,2,"")))</f>
        <v/>
      </c>
      <c r="R13" t="str">
        <f t="shared" ref="R13:R14" si="1">IF($A$9&gt;$A$10,"",IF(U13=$A$10,2,""))</f>
        <v/>
      </c>
      <c r="S13" s="47">
        <v>1</v>
      </c>
      <c r="T13" s="2" t="e">
        <f>IF(V13=1,1,IF(AND(ISNUMBER(T11),T11&gt;100)," ",IF(AND(ISNUMBER(T11),T11+1&lt;102),T11+1," ")))</f>
        <v>#VALUE!</v>
      </c>
      <c r="U13" s="1">
        <v>1.01</v>
      </c>
      <c r="V13" s="1" t="str">
        <f t="shared" ref="V13:V14" si="2">IF(U13=$A$9,1,IF(U13=$A$10,2," "))</f>
        <v xml:space="preserve"> </v>
      </c>
      <c r="W13" s="48" t="str">
        <f>IF(Q13=1,1,"")</f>
        <v/>
      </c>
    </row>
    <row r="14" spans="1:24">
      <c r="A14" s="5" t="s">
        <v>8</v>
      </c>
      <c r="B14" s="8">
        <v>1</v>
      </c>
      <c r="C14" s="16">
        <f>VLOOKUP(2,T12:$U$362,2,TRUE)</f>
        <v>2.02</v>
      </c>
      <c r="D14" s="8">
        <v>21</v>
      </c>
      <c r="E14" s="16">
        <f>VLOOKUP(22,T12:$U$362,2,TRUE)</f>
        <v>2.42</v>
      </c>
      <c r="F14" s="8">
        <v>41</v>
      </c>
      <c r="G14" s="16">
        <f>VLOOKUP(42,T12:$U$362,2,TRUE)</f>
        <v>2.82</v>
      </c>
      <c r="H14" s="8">
        <v>61</v>
      </c>
      <c r="I14" s="16">
        <f>VLOOKUP(62,T12:$U$362,2,TRUE)</f>
        <v>3.55</v>
      </c>
      <c r="J14" s="8">
        <v>81</v>
      </c>
      <c r="K14" s="16">
        <f>VLOOKUP(82,$T$12:$U$362,2,TRUE)</f>
        <v>5.0999999999999996</v>
      </c>
      <c r="L14" s="23" t="s">
        <v>69</v>
      </c>
      <c r="N14" s="2"/>
      <c r="O14" s="2"/>
      <c r="P14" s="2"/>
      <c r="Q14" s="39" t="str">
        <f t="shared" si="0"/>
        <v/>
      </c>
      <c r="R14" t="str">
        <f t="shared" si="1"/>
        <v/>
      </c>
      <c r="S14" s="47">
        <v>2</v>
      </c>
      <c r="T14" s="2" t="e">
        <f t="shared" ref="T14:T77" si="3">IF(V14=1,1,IF(AND(ISNUMBER(T13),T13&gt;100)," ",IF(AND(ISNUMBER(T13),T13+1&lt;102),T13+1," ")))</f>
        <v>#VALUE!</v>
      </c>
      <c r="U14" s="1">
        <v>1.02</v>
      </c>
      <c r="V14" s="1" t="str">
        <f t="shared" si="2"/>
        <v xml:space="preserve"> </v>
      </c>
      <c r="W14" s="49" t="str">
        <f>IF(Q14=1,1,IF(R13=2,"",W13))</f>
        <v/>
      </c>
    </row>
    <row r="15" spans="1:24">
      <c r="A15" s="18">
        <f>W12</f>
        <v>1</v>
      </c>
      <c r="B15" s="8">
        <v>2</v>
      </c>
      <c r="C15" s="16">
        <f>VLOOKUP(3,T12:$U$362,2,TRUE)</f>
        <v>2.04</v>
      </c>
      <c r="D15" s="8">
        <v>22</v>
      </c>
      <c r="E15" s="16">
        <f>VLOOKUP(23,T12:$U$362,2,TRUE)</f>
        <v>2.44</v>
      </c>
      <c r="F15" s="8">
        <v>42</v>
      </c>
      <c r="G15" s="16">
        <f>VLOOKUP(43,T12:$U$362,2,TRUE)</f>
        <v>2.84</v>
      </c>
      <c r="H15" s="8">
        <v>62</v>
      </c>
      <c r="I15" s="16">
        <f>VLOOKUP(63,T12:$U$362,2,TRUE)</f>
        <v>3.6</v>
      </c>
      <c r="J15" s="8">
        <v>82</v>
      </c>
      <c r="K15" s="16">
        <f>VLOOKUP(83,$T$12:$U$362,2,TRUE)</f>
        <v>5.2</v>
      </c>
      <c r="L15" s="37" t="s">
        <v>34</v>
      </c>
      <c r="N15" s="2"/>
      <c r="O15" s="2"/>
      <c r="P15" s="2"/>
      <c r="Q15" s="39" t="str">
        <f>IF($A$9&gt;$A$10,"",IF(U15=$A$9,1,IF(U16=$A$10,2,"")))</f>
        <v/>
      </c>
      <c r="R15" t="str">
        <f>IF($A$9&gt;$A$10,"",IF(U15=$A$10,2,""))</f>
        <v/>
      </c>
      <c r="S15" s="47">
        <v>3</v>
      </c>
      <c r="T15" s="2" t="e">
        <f t="shared" si="3"/>
        <v>#VALUE!</v>
      </c>
      <c r="U15" s="1">
        <v>1.03</v>
      </c>
      <c r="V15" s="1" t="str">
        <f>IF(U15=$A$9,1,IF(U15=$A$10,2," "))</f>
        <v xml:space="preserve"> </v>
      </c>
      <c r="W15" s="49" t="str">
        <f>IF(Q15=1,1,IF(R14=2,"",W14))</f>
        <v/>
      </c>
      <c r="X15" s="6" t="str">
        <f>IF(Q15&lt;1,"zero",W14)</f>
        <v/>
      </c>
    </row>
    <row r="16" spans="1:24">
      <c r="B16" s="8">
        <v>3</v>
      </c>
      <c r="C16" s="16">
        <f>VLOOKUP(4,T12:$U$362,2,TRUE)</f>
        <v>2.06</v>
      </c>
      <c r="D16" s="8">
        <v>23</v>
      </c>
      <c r="E16" s="16">
        <f>VLOOKUP(24,T12:$U$362,2,TRUE)</f>
        <v>2.46</v>
      </c>
      <c r="F16" s="8">
        <v>43</v>
      </c>
      <c r="G16" s="16">
        <f>VLOOKUP(44,T12:$U$362,2,TRUE)</f>
        <v>2.86</v>
      </c>
      <c r="H16" s="8">
        <v>63</v>
      </c>
      <c r="I16" s="16">
        <f>VLOOKUP(64,T12:$U$362,2,TRUE)</f>
        <v>3.65</v>
      </c>
      <c r="J16" s="8">
        <v>83</v>
      </c>
      <c r="K16" s="16">
        <f>VLOOKUP(84,$T$12:$U$362,2,TRUE)</f>
        <v>5.3</v>
      </c>
      <c r="L16" s="26" t="s">
        <v>35</v>
      </c>
      <c r="N16" s="2"/>
      <c r="O16" s="2"/>
      <c r="P16" s="2"/>
      <c r="Q16" s="39" t="str">
        <f t="shared" ref="Q16:Q79" si="4">IF($A$9&gt;$A$10,"",IF(U16=$A$9,1,IF(U17=$A$10,2,"")))</f>
        <v/>
      </c>
      <c r="R16" t="str">
        <f t="shared" ref="R16:R79" si="5">IF($A$9&gt;$A$10,"",IF(U16=$A$10,2,""))</f>
        <v/>
      </c>
      <c r="S16" s="47">
        <v>4</v>
      </c>
      <c r="T16" s="2" t="e">
        <f t="shared" si="3"/>
        <v>#VALUE!</v>
      </c>
      <c r="U16" s="1">
        <v>1.04</v>
      </c>
      <c r="V16" s="1" t="str">
        <f t="shared" ref="V16:V79" si="6">IF(U16=$A$9,1,IF(U16=$A$10,2," "))</f>
        <v xml:space="preserve"> </v>
      </c>
      <c r="W16" s="49" t="str">
        <f t="shared" ref="W16:W79" si="7">IF(Q16=1,1,IF(R15=2,"",W15))</f>
        <v/>
      </c>
    </row>
    <row r="17" spans="2:23">
      <c r="B17" s="8">
        <v>4</v>
      </c>
      <c r="C17" s="16">
        <f>VLOOKUP(5,T12:$U$362,2,TRUE)</f>
        <v>2.08</v>
      </c>
      <c r="D17" s="8">
        <v>24</v>
      </c>
      <c r="E17" s="16">
        <f>VLOOKUP(25,T12:$U$362,2,TRUE)</f>
        <v>2.48</v>
      </c>
      <c r="F17" s="8">
        <v>44</v>
      </c>
      <c r="G17" s="16">
        <f>VLOOKUP(45,T12:$U$362,2,TRUE)</f>
        <v>2.88</v>
      </c>
      <c r="H17" s="8">
        <v>64</v>
      </c>
      <c r="I17" s="16">
        <f>VLOOKUP(65,T12:$U$362,2,TRUE)</f>
        <v>3.7</v>
      </c>
      <c r="J17" s="8">
        <v>84</v>
      </c>
      <c r="K17" s="16">
        <f>VLOOKUP(85,$T$12:$U$362,2,TRUE)</f>
        <v>5.4</v>
      </c>
      <c r="L17" s="7" t="s">
        <v>70</v>
      </c>
      <c r="N17" s="2"/>
      <c r="O17" s="2"/>
      <c r="P17" s="2"/>
      <c r="Q17" s="14" t="str">
        <f t="shared" si="4"/>
        <v/>
      </c>
      <c r="R17" t="str">
        <f t="shared" si="5"/>
        <v/>
      </c>
      <c r="S17" s="47">
        <v>5</v>
      </c>
      <c r="T17" s="2" t="e">
        <f t="shared" si="3"/>
        <v>#VALUE!</v>
      </c>
      <c r="U17" s="1">
        <v>1.05</v>
      </c>
      <c r="V17" s="1" t="str">
        <f t="shared" si="6"/>
        <v xml:space="preserve"> </v>
      </c>
      <c r="W17" s="49" t="str">
        <f t="shared" si="7"/>
        <v/>
      </c>
    </row>
    <row r="18" spans="2:23">
      <c r="B18" s="8">
        <v>5</v>
      </c>
      <c r="C18" s="16">
        <f>VLOOKUP(6,T12:$U$362,2,TRUE)</f>
        <v>2.1</v>
      </c>
      <c r="D18" s="8">
        <v>25</v>
      </c>
      <c r="E18" s="16">
        <f>VLOOKUP(26,T12:$U$362,2,TRUE)</f>
        <v>2.5</v>
      </c>
      <c r="F18" s="8">
        <v>45</v>
      </c>
      <c r="G18" s="16">
        <f>VLOOKUP(46,T12:$U$362,2,TRUE)</f>
        <v>2.9</v>
      </c>
      <c r="H18" s="8">
        <v>65</v>
      </c>
      <c r="I18" s="16">
        <f>VLOOKUP(66,T12:$U$362,2,TRUE)</f>
        <v>3.75</v>
      </c>
      <c r="J18" s="8">
        <v>85</v>
      </c>
      <c r="K18" s="16">
        <f>VLOOKUP(86,$T$12:$U$362,2,TRUE)</f>
        <v>5.5</v>
      </c>
      <c r="L18" s="7"/>
      <c r="N18" s="2"/>
      <c r="O18" s="2"/>
      <c r="P18" s="2"/>
      <c r="Q18" s="14" t="str">
        <f t="shared" si="4"/>
        <v/>
      </c>
      <c r="R18" t="str">
        <f t="shared" si="5"/>
        <v/>
      </c>
      <c r="S18" s="47">
        <v>6</v>
      </c>
      <c r="T18" s="2" t="e">
        <f t="shared" si="3"/>
        <v>#VALUE!</v>
      </c>
      <c r="U18" s="1">
        <v>1.06</v>
      </c>
      <c r="V18" s="1" t="str">
        <f t="shared" si="6"/>
        <v xml:space="preserve"> </v>
      </c>
      <c r="W18" s="49" t="str">
        <f t="shared" si="7"/>
        <v/>
      </c>
    </row>
    <row r="19" spans="2:23">
      <c r="B19" s="8">
        <v>6</v>
      </c>
      <c r="C19" s="16">
        <f>VLOOKUP(7,T12:$U$362,2,TRUE)</f>
        <v>2.12</v>
      </c>
      <c r="D19" s="8">
        <v>26</v>
      </c>
      <c r="E19" s="16">
        <f>VLOOKUP(27,T12:$U$362,2,TRUE)</f>
        <v>2.52</v>
      </c>
      <c r="F19" s="8">
        <v>46</v>
      </c>
      <c r="G19" s="16">
        <f>VLOOKUP(47,T12:$U$362,2,TRUE)</f>
        <v>2.92</v>
      </c>
      <c r="H19" s="8">
        <v>66</v>
      </c>
      <c r="I19" s="16">
        <f>VLOOKUP(67,T12:$U$362,2,TRUE)</f>
        <v>3.8</v>
      </c>
      <c r="J19" s="8">
        <v>86</v>
      </c>
      <c r="K19" s="16">
        <f>VLOOKUP(87,$T$12:$U$362,2,TRUE)</f>
        <v>5.6</v>
      </c>
      <c r="L19" s="7" t="s">
        <v>36</v>
      </c>
      <c r="N19" s="2"/>
      <c r="O19" s="2"/>
      <c r="P19" s="2"/>
      <c r="Q19" s="14" t="str">
        <f t="shared" si="4"/>
        <v/>
      </c>
      <c r="R19" t="str">
        <f t="shared" si="5"/>
        <v/>
      </c>
      <c r="S19" s="47">
        <v>7</v>
      </c>
      <c r="T19" s="2" t="e">
        <f t="shared" si="3"/>
        <v>#VALUE!</v>
      </c>
      <c r="U19" s="1">
        <v>1.07</v>
      </c>
      <c r="V19" s="1" t="str">
        <f t="shared" si="6"/>
        <v xml:space="preserve"> </v>
      </c>
      <c r="W19" s="49" t="str">
        <f t="shared" si="7"/>
        <v/>
      </c>
    </row>
    <row r="20" spans="2:23">
      <c r="B20" s="8">
        <v>7</v>
      </c>
      <c r="C20" s="16">
        <f>VLOOKUP(8,T12:$U$362,2,TRUE)</f>
        <v>2.14</v>
      </c>
      <c r="D20" s="8">
        <v>27</v>
      </c>
      <c r="E20" s="16">
        <f>VLOOKUP(28,T12:$U$362,2,TRUE)</f>
        <v>2.54</v>
      </c>
      <c r="F20" s="8">
        <v>47</v>
      </c>
      <c r="G20" s="16">
        <f>VLOOKUP(48,T12:$U$362,2,TRUE)</f>
        <v>2.94</v>
      </c>
      <c r="H20" s="8">
        <v>67</v>
      </c>
      <c r="I20" s="16">
        <f>VLOOKUP(68,T12:$U$362,2,TRUE)</f>
        <v>3.85</v>
      </c>
      <c r="J20" s="8">
        <v>87</v>
      </c>
      <c r="K20" s="16">
        <f>VLOOKUP(88,$T$12:$U$362,2,TRUE)</f>
        <v>5.7</v>
      </c>
      <c r="L20" s="7"/>
      <c r="N20" s="2"/>
      <c r="O20" s="2"/>
      <c r="P20" s="2"/>
      <c r="Q20" s="14" t="str">
        <f t="shared" si="4"/>
        <v/>
      </c>
      <c r="R20" t="str">
        <f t="shared" si="5"/>
        <v/>
      </c>
      <c r="S20" s="47">
        <v>8</v>
      </c>
      <c r="T20" s="2" t="e">
        <f t="shared" si="3"/>
        <v>#VALUE!</v>
      </c>
      <c r="U20" s="1">
        <v>1.08</v>
      </c>
      <c r="V20" s="1" t="str">
        <f t="shared" si="6"/>
        <v xml:space="preserve"> </v>
      </c>
      <c r="W20" s="49" t="str">
        <f t="shared" si="7"/>
        <v/>
      </c>
    </row>
    <row r="21" spans="2:23">
      <c r="B21" s="8">
        <v>8</v>
      </c>
      <c r="C21" s="16">
        <f>VLOOKUP(9,T12:$U$362,2,TRUE)</f>
        <v>2.16</v>
      </c>
      <c r="D21" s="8">
        <v>28</v>
      </c>
      <c r="E21" s="16">
        <f>VLOOKUP(29,T12:$U$362,2,TRUE)</f>
        <v>2.56</v>
      </c>
      <c r="F21" s="8">
        <v>48</v>
      </c>
      <c r="G21" s="16">
        <f>VLOOKUP(49,T12:$U$362,2,TRUE)</f>
        <v>2.96</v>
      </c>
      <c r="H21" s="8">
        <v>68</v>
      </c>
      <c r="I21" s="16">
        <f>VLOOKUP(69,T12:$U$362,2,TRUE)</f>
        <v>3.9</v>
      </c>
      <c r="J21" s="8">
        <v>88</v>
      </c>
      <c r="K21" s="16">
        <f>VLOOKUP(89,$T$12:$U$362,2,TRUE)</f>
        <v>5.8</v>
      </c>
      <c r="L21" s="24" t="s">
        <v>22</v>
      </c>
      <c r="N21" s="2"/>
      <c r="O21" s="2"/>
      <c r="P21" s="2"/>
      <c r="Q21" s="14" t="str">
        <f t="shared" si="4"/>
        <v/>
      </c>
      <c r="R21" t="str">
        <f t="shared" si="5"/>
        <v/>
      </c>
      <c r="S21" s="47">
        <v>9</v>
      </c>
      <c r="T21" s="2" t="e">
        <f t="shared" si="3"/>
        <v>#VALUE!</v>
      </c>
      <c r="U21" s="1">
        <v>1.0900000000000001</v>
      </c>
      <c r="V21" s="1" t="str">
        <f t="shared" si="6"/>
        <v xml:space="preserve"> </v>
      </c>
      <c r="W21" s="49" t="str">
        <f t="shared" si="7"/>
        <v/>
      </c>
    </row>
    <row r="22" spans="2:23">
      <c r="B22" s="8">
        <v>9</v>
      </c>
      <c r="C22" s="16">
        <f>VLOOKUP(10,T12:$U$362,2,TRUE)</f>
        <v>2.1800000000000002</v>
      </c>
      <c r="D22" s="8">
        <v>29</v>
      </c>
      <c r="E22" s="16">
        <f>VLOOKUP(30,T12:$U$362,2,TRUE)</f>
        <v>2.58</v>
      </c>
      <c r="F22" s="8">
        <v>49</v>
      </c>
      <c r="G22" s="16">
        <f>VLOOKUP(50,T12:$U$362,2,TRUE)</f>
        <v>2.98</v>
      </c>
      <c r="H22" s="8">
        <v>69</v>
      </c>
      <c r="I22" s="16">
        <f>VLOOKUP(70,T12:$U$362,2,TRUE)</f>
        <v>3.95</v>
      </c>
      <c r="J22" s="8">
        <v>89</v>
      </c>
      <c r="K22" s="16">
        <f>VLOOKUP(90,$T$12:$U$362,2,TRUE)</f>
        <v>5.9</v>
      </c>
      <c r="L22" s="8"/>
      <c r="N22" s="2"/>
      <c r="O22" s="2"/>
      <c r="P22" s="2"/>
      <c r="Q22" s="14" t="str">
        <f t="shared" si="4"/>
        <v/>
      </c>
      <c r="R22" t="str">
        <f t="shared" si="5"/>
        <v/>
      </c>
      <c r="S22" s="47">
        <v>10</v>
      </c>
      <c r="T22" s="2" t="e">
        <f t="shared" si="3"/>
        <v>#VALUE!</v>
      </c>
      <c r="U22" s="1">
        <v>1.1000000000000001</v>
      </c>
      <c r="V22" s="1" t="str">
        <f t="shared" si="6"/>
        <v xml:space="preserve"> </v>
      </c>
      <c r="W22" s="49" t="str">
        <f t="shared" si="7"/>
        <v/>
      </c>
    </row>
    <row r="23" spans="2:23">
      <c r="B23" s="8">
        <v>10</v>
      </c>
      <c r="C23" s="16">
        <f>VLOOKUP(11,T12:$U$362,2,TRUE)</f>
        <v>2.2000000000000002</v>
      </c>
      <c r="D23" s="8">
        <v>30</v>
      </c>
      <c r="E23" s="16">
        <f>VLOOKUP(31,T12:$U$362,2,TRUE)</f>
        <v>2.6</v>
      </c>
      <c r="F23" s="8">
        <v>50</v>
      </c>
      <c r="G23" s="16">
        <f>VLOOKUP(51,T12:$U$362,2,TRUE)</f>
        <v>3</v>
      </c>
      <c r="H23" s="8">
        <v>70</v>
      </c>
      <c r="I23" s="16">
        <f>VLOOKUP(71,T12:$U$362,2,TRUE)</f>
        <v>4</v>
      </c>
      <c r="J23" s="8">
        <v>90</v>
      </c>
      <c r="K23" s="16">
        <f>VLOOKUP(91,$T$12:$U$362,2,TRUE)</f>
        <v>6</v>
      </c>
      <c r="L23" s="8"/>
      <c r="N23" s="2"/>
      <c r="O23" s="2"/>
      <c r="P23" s="2"/>
      <c r="Q23" s="14" t="str">
        <f t="shared" si="4"/>
        <v/>
      </c>
      <c r="R23" t="str">
        <f t="shared" si="5"/>
        <v/>
      </c>
      <c r="S23" s="47">
        <v>11</v>
      </c>
      <c r="T23" s="2" t="e">
        <f t="shared" si="3"/>
        <v>#VALUE!</v>
      </c>
      <c r="U23" s="1">
        <v>1.1100000000000001</v>
      </c>
      <c r="V23" s="1" t="str">
        <f t="shared" si="6"/>
        <v xml:space="preserve"> </v>
      </c>
      <c r="W23" s="49" t="str">
        <f t="shared" si="7"/>
        <v/>
      </c>
    </row>
    <row r="24" spans="2:23">
      <c r="B24" s="8">
        <v>11</v>
      </c>
      <c r="C24" s="16">
        <f>VLOOKUP(12,T12:$U$362,2,TRUE)</f>
        <v>2.2200000000000002</v>
      </c>
      <c r="D24" s="8">
        <v>31</v>
      </c>
      <c r="E24" s="16">
        <f>VLOOKUP(32,T12:$U$362,2,TRUE)</f>
        <v>2.62</v>
      </c>
      <c r="F24" s="8">
        <v>51</v>
      </c>
      <c r="G24" s="16">
        <f>VLOOKUP(52,T12:$U$362,2,TRUE)</f>
        <v>3.05</v>
      </c>
      <c r="H24" s="8">
        <v>71</v>
      </c>
      <c r="I24" s="16">
        <f>VLOOKUP(72,T12:$U$362,2,TRUE)</f>
        <v>4.0999999999999996</v>
      </c>
      <c r="J24" s="8">
        <v>91</v>
      </c>
      <c r="K24" s="16">
        <f>VLOOKUP(92,$T$12:$U$362,2,TRUE)</f>
        <v>6.2</v>
      </c>
      <c r="L24" s="8"/>
      <c r="N24" s="2"/>
      <c r="O24" s="2"/>
      <c r="P24" s="2"/>
      <c r="Q24" s="14" t="str">
        <f t="shared" si="4"/>
        <v/>
      </c>
      <c r="R24" t="str">
        <f t="shared" si="5"/>
        <v/>
      </c>
      <c r="S24" s="47">
        <v>12</v>
      </c>
      <c r="T24" s="2" t="e">
        <f t="shared" si="3"/>
        <v>#VALUE!</v>
      </c>
      <c r="U24" s="1">
        <v>1.1200000000000001</v>
      </c>
      <c r="V24" s="1" t="str">
        <f t="shared" si="6"/>
        <v xml:space="preserve"> </v>
      </c>
      <c r="W24" s="49" t="str">
        <f t="shared" si="7"/>
        <v/>
      </c>
    </row>
    <row r="25" spans="2:23">
      <c r="B25" s="8">
        <v>12</v>
      </c>
      <c r="C25" s="16">
        <f>VLOOKUP(13,T12:$U$362,2,TRUE)</f>
        <v>2.2400000000000002</v>
      </c>
      <c r="D25" s="8">
        <v>32</v>
      </c>
      <c r="E25" s="16">
        <f>VLOOKUP(33,T12:$U$362,2,TRUE)</f>
        <v>2.64</v>
      </c>
      <c r="F25" s="8">
        <v>52</v>
      </c>
      <c r="G25" s="16">
        <f>VLOOKUP(53,T12:$U$362,2,TRUE)</f>
        <v>3.1</v>
      </c>
      <c r="H25" s="8">
        <v>72</v>
      </c>
      <c r="I25" s="16">
        <f>VLOOKUP(73,T12:$U$362,2,TRUE)</f>
        <v>4.2</v>
      </c>
      <c r="J25" s="8">
        <v>92</v>
      </c>
      <c r="K25" s="16">
        <f>VLOOKUP(93,$T$12:$U$362,2,TRUE)</f>
        <v>6.4</v>
      </c>
      <c r="L25" s="8"/>
      <c r="N25" s="2"/>
      <c r="O25" s="2"/>
      <c r="P25" s="2"/>
      <c r="Q25" s="14" t="str">
        <f t="shared" si="4"/>
        <v/>
      </c>
      <c r="R25" t="str">
        <f t="shared" si="5"/>
        <v/>
      </c>
      <c r="S25" s="47">
        <v>13</v>
      </c>
      <c r="T25" s="2" t="e">
        <f t="shared" si="3"/>
        <v>#VALUE!</v>
      </c>
      <c r="U25" s="1">
        <v>1.1299999999999999</v>
      </c>
      <c r="V25" s="1" t="str">
        <f t="shared" si="6"/>
        <v xml:space="preserve"> </v>
      </c>
      <c r="W25" s="49" t="str">
        <f t="shared" si="7"/>
        <v/>
      </c>
    </row>
    <row r="26" spans="2:23">
      <c r="B26" s="8">
        <v>13</v>
      </c>
      <c r="C26" s="16">
        <f>VLOOKUP(14,T12:$U$362,2,TRUE)</f>
        <v>2.2599999999999998</v>
      </c>
      <c r="D26" s="8">
        <v>33</v>
      </c>
      <c r="E26" s="16">
        <f>VLOOKUP(34,T12:$U$362,2,TRUE)</f>
        <v>2.66</v>
      </c>
      <c r="F26" s="8">
        <v>53</v>
      </c>
      <c r="G26" s="16">
        <f>VLOOKUP(54,T12:$U$362,2,TRUE)</f>
        <v>3.15</v>
      </c>
      <c r="H26" s="8">
        <v>73</v>
      </c>
      <c r="I26" s="16">
        <f>VLOOKUP(74,T12:$U$362,2,TRUE)</f>
        <v>4.3</v>
      </c>
      <c r="J26" s="8">
        <v>93</v>
      </c>
      <c r="K26" s="16">
        <f>VLOOKUP(94,$T$12:$U$362,2,TRUE)</f>
        <v>6.6</v>
      </c>
      <c r="L26" s="8"/>
      <c r="N26" s="2"/>
      <c r="O26" s="2"/>
      <c r="P26" s="2"/>
      <c r="Q26" s="14" t="str">
        <f t="shared" si="4"/>
        <v/>
      </c>
      <c r="R26" t="str">
        <f t="shared" si="5"/>
        <v/>
      </c>
      <c r="S26" s="47">
        <v>14</v>
      </c>
      <c r="T26" s="2" t="e">
        <f t="shared" si="3"/>
        <v>#VALUE!</v>
      </c>
      <c r="U26" s="1">
        <v>1.1399999999999999</v>
      </c>
      <c r="V26" s="1" t="str">
        <f t="shared" si="6"/>
        <v xml:space="preserve"> </v>
      </c>
      <c r="W26" s="49" t="str">
        <f t="shared" si="7"/>
        <v/>
      </c>
    </row>
    <row r="27" spans="2:23">
      <c r="B27" s="8">
        <v>14</v>
      </c>
      <c r="C27" s="16">
        <f>VLOOKUP(15,T12:$U$362,2,TRUE)</f>
        <v>2.2799999999999998</v>
      </c>
      <c r="D27" s="8">
        <v>34</v>
      </c>
      <c r="E27" s="16">
        <f>VLOOKUP(35,T12:$U$362,2,TRUE)</f>
        <v>2.68</v>
      </c>
      <c r="F27" s="8">
        <v>54</v>
      </c>
      <c r="G27" s="16">
        <f>VLOOKUP(55,T12:$U$362,2,TRUE)</f>
        <v>3.2</v>
      </c>
      <c r="H27" s="8">
        <v>74</v>
      </c>
      <c r="I27" s="16">
        <f>VLOOKUP(75,T12:$U$362,2,TRUE)</f>
        <v>4.4000000000000004</v>
      </c>
      <c r="J27" s="8">
        <v>94</v>
      </c>
      <c r="K27" s="16">
        <f>VLOOKUP(95,$T$12:$U$362,2,TRUE)</f>
        <v>6.8</v>
      </c>
      <c r="L27" s="8"/>
      <c r="N27" s="2"/>
      <c r="O27" s="2"/>
      <c r="P27" s="2"/>
      <c r="Q27" s="14" t="str">
        <f t="shared" si="4"/>
        <v/>
      </c>
      <c r="R27" t="str">
        <f t="shared" si="5"/>
        <v/>
      </c>
      <c r="S27" s="47">
        <v>15</v>
      </c>
      <c r="T27" s="2" t="e">
        <f t="shared" si="3"/>
        <v>#VALUE!</v>
      </c>
      <c r="U27" s="1">
        <v>1.1499999999999999</v>
      </c>
      <c r="V27" s="1" t="str">
        <f t="shared" si="6"/>
        <v xml:space="preserve"> </v>
      </c>
      <c r="W27" s="49" t="str">
        <f t="shared" si="7"/>
        <v/>
      </c>
    </row>
    <row r="28" spans="2:23">
      <c r="B28" s="8">
        <v>15</v>
      </c>
      <c r="C28" s="16">
        <f>VLOOKUP(16,T12:$U$362,2,TRUE)</f>
        <v>2.2999999999999998</v>
      </c>
      <c r="D28" s="8">
        <v>35</v>
      </c>
      <c r="E28" s="16">
        <f>VLOOKUP(36,T12:$U$362,2,TRUE)</f>
        <v>2.7</v>
      </c>
      <c r="F28" s="8">
        <v>55</v>
      </c>
      <c r="G28" s="16">
        <f>VLOOKUP(56,T12:$U$362,2,TRUE)</f>
        <v>3.25</v>
      </c>
      <c r="H28" s="8">
        <v>75</v>
      </c>
      <c r="I28" s="16">
        <f>VLOOKUP(76,T12:$U$362,2,TRUE)</f>
        <v>4.5</v>
      </c>
      <c r="J28" s="8">
        <v>95</v>
      </c>
      <c r="K28" s="16">
        <f>VLOOKUP(96,$T$12:$U$362,2,TRUE)</f>
        <v>7</v>
      </c>
      <c r="L28" s="8"/>
      <c r="N28" s="2"/>
      <c r="O28" s="2"/>
      <c r="P28" s="2"/>
      <c r="Q28" s="14" t="str">
        <f t="shared" si="4"/>
        <v/>
      </c>
      <c r="R28" t="str">
        <f t="shared" si="5"/>
        <v/>
      </c>
      <c r="S28" s="47">
        <v>16</v>
      </c>
      <c r="T28" s="2" t="e">
        <f t="shared" si="3"/>
        <v>#VALUE!</v>
      </c>
      <c r="U28" s="1">
        <v>1.1599999999999999</v>
      </c>
      <c r="V28" s="1" t="str">
        <f t="shared" si="6"/>
        <v xml:space="preserve"> </v>
      </c>
      <c r="W28" s="49" t="str">
        <f t="shared" si="7"/>
        <v/>
      </c>
    </row>
    <row r="29" spans="2:23">
      <c r="B29" s="8">
        <v>16</v>
      </c>
      <c r="C29" s="16">
        <f>VLOOKUP(17,T12:$U$362,2,TRUE)</f>
        <v>2.3199999999999998</v>
      </c>
      <c r="D29" s="8">
        <v>36</v>
      </c>
      <c r="E29" s="16">
        <f>VLOOKUP(37,T12:$U$362,2,TRUE)</f>
        <v>2.72</v>
      </c>
      <c r="F29" s="8">
        <v>56</v>
      </c>
      <c r="G29" s="16">
        <f>VLOOKUP(57,T12:$U$362,2,TRUE)</f>
        <v>3.3</v>
      </c>
      <c r="H29" s="8">
        <v>76</v>
      </c>
      <c r="I29" s="16">
        <f>VLOOKUP(77,T12:$U$362,2,TRUE)</f>
        <v>4.5999999999999996</v>
      </c>
      <c r="J29" s="8">
        <v>96</v>
      </c>
      <c r="K29" s="16">
        <f>VLOOKUP(97,$T$12:$U$362,2,TRUE)</f>
        <v>7.2</v>
      </c>
      <c r="L29" s="8"/>
      <c r="N29" s="2"/>
      <c r="O29" s="2"/>
      <c r="P29" s="2"/>
      <c r="Q29" s="14" t="str">
        <f t="shared" si="4"/>
        <v/>
      </c>
      <c r="R29" t="str">
        <f t="shared" si="5"/>
        <v/>
      </c>
      <c r="S29" s="47">
        <v>17</v>
      </c>
      <c r="T29" s="2" t="e">
        <f t="shared" si="3"/>
        <v>#VALUE!</v>
      </c>
      <c r="U29" s="1">
        <v>1.17</v>
      </c>
      <c r="V29" s="1" t="str">
        <f t="shared" si="6"/>
        <v xml:space="preserve"> </v>
      </c>
      <c r="W29" s="49" t="str">
        <f t="shared" si="7"/>
        <v/>
      </c>
    </row>
    <row r="30" spans="2:23">
      <c r="B30" s="8">
        <v>17</v>
      </c>
      <c r="C30" s="16">
        <f>VLOOKUP(18,T12:$U$362,2,TRUE)</f>
        <v>2.34</v>
      </c>
      <c r="D30" s="8">
        <v>37</v>
      </c>
      <c r="E30" s="16">
        <f>VLOOKUP(38,T12:$U$362,2,TRUE)</f>
        <v>2.74</v>
      </c>
      <c r="F30" s="8">
        <v>57</v>
      </c>
      <c r="G30" s="16">
        <f>VLOOKUP(58,T12:$U$362,2,TRUE)</f>
        <v>3.35</v>
      </c>
      <c r="H30" s="8">
        <v>77</v>
      </c>
      <c r="I30" s="16">
        <f>VLOOKUP(78,T12:$U$362,2,TRUE)</f>
        <v>4.7</v>
      </c>
      <c r="J30" s="8">
        <v>97</v>
      </c>
      <c r="K30" s="16">
        <f>VLOOKUP(98,$T$12:$U$362,2,TRUE)</f>
        <v>7.4</v>
      </c>
      <c r="L30" s="8"/>
      <c r="N30" s="2"/>
      <c r="O30" s="2"/>
      <c r="P30" s="2"/>
      <c r="Q30" s="14" t="str">
        <f t="shared" si="4"/>
        <v/>
      </c>
      <c r="R30" t="str">
        <f t="shared" si="5"/>
        <v/>
      </c>
      <c r="S30" s="47">
        <v>18</v>
      </c>
      <c r="T30" s="2" t="e">
        <f t="shared" si="3"/>
        <v>#VALUE!</v>
      </c>
      <c r="U30" s="1">
        <v>1.18</v>
      </c>
      <c r="V30" s="1" t="str">
        <f t="shared" si="6"/>
        <v xml:space="preserve"> </v>
      </c>
      <c r="W30" s="49" t="str">
        <f t="shared" si="7"/>
        <v/>
      </c>
    </row>
    <row r="31" spans="2:23">
      <c r="B31" s="8">
        <v>18</v>
      </c>
      <c r="C31" s="16">
        <f>VLOOKUP(19,T12:$U$362,2,TRUE)</f>
        <v>2.36</v>
      </c>
      <c r="D31" s="8">
        <v>38</v>
      </c>
      <c r="E31" s="16">
        <f>VLOOKUP(39,T12:$U$362,2,TRUE)</f>
        <v>2.76</v>
      </c>
      <c r="F31" s="8">
        <v>58</v>
      </c>
      <c r="G31" s="16">
        <f>VLOOKUP(59,T12:$U$362,2,TRUE)</f>
        <v>3.4</v>
      </c>
      <c r="H31" s="8">
        <v>78</v>
      </c>
      <c r="I31" s="16">
        <f>VLOOKUP(79,T12:$U$362,2,TRUE)</f>
        <v>4.8</v>
      </c>
      <c r="J31" s="8">
        <v>98</v>
      </c>
      <c r="K31" s="16">
        <f>VLOOKUP(99,$T$12:$U$362,2,TRUE)</f>
        <v>7.6</v>
      </c>
      <c r="L31" s="8"/>
      <c r="N31" s="2"/>
      <c r="O31" s="2"/>
      <c r="P31" s="2"/>
      <c r="Q31" s="14" t="str">
        <f t="shared" si="4"/>
        <v/>
      </c>
      <c r="R31" t="str">
        <f t="shared" si="5"/>
        <v/>
      </c>
      <c r="S31" s="47">
        <v>19</v>
      </c>
      <c r="T31" s="2" t="e">
        <f t="shared" si="3"/>
        <v>#VALUE!</v>
      </c>
      <c r="U31" s="1">
        <v>1.19</v>
      </c>
      <c r="V31" s="1" t="str">
        <f t="shared" si="6"/>
        <v xml:space="preserve"> </v>
      </c>
      <c r="W31" s="49" t="str">
        <f t="shared" si="7"/>
        <v/>
      </c>
    </row>
    <row r="32" spans="2:23">
      <c r="B32" s="8">
        <v>19</v>
      </c>
      <c r="C32" s="16">
        <f>VLOOKUP(20,T12:$U$362,2,TRUE)</f>
        <v>2.38</v>
      </c>
      <c r="D32" s="8">
        <v>39</v>
      </c>
      <c r="E32" s="16">
        <f>VLOOKUP(40,T12:$U$362,2,TRUE)</f>
        <v>2.78</v>
      </c>
      <c r="F32" s="8">
        <v>59</v>
      </c>
      <c r="G32" s="16">
        <f>VLOOKUP(60,T12:$U$362,2,TRUE)</f>
        <v>3.45</v>
      </c>
      <c r="H32" s="8">
        <v>79</v>
      </c>
      <c r="I32" s="16">
        <f>VLOOKUP(80,$T$12:$U$362,2,TRUE)</f>
        <v>4.9000000000000004</v>
      </c>
      <c r="J32" s="8">
        <v>99</v>
      </c>
      <c r="K32" s="16">
        <f>VLOOKUP(100,$T$12:$U$362,2,TRUE)</f>
        <v>7.8</v>
      </c>
      <c r="L32" s="8"/>
      <c r="N32" s="2"/>
      <c r="O32" s="2"/>
      <c r="P32" s="2"/>
      <c r="Q32" s="14" t="str">
        <f t="shared" si="4"/>
        <v/>
      </c>
      <c r="R32" t="str">
        <f t="shared" si="5"/>
        <v/>
      </c>
      <c r="S32" s="47">
        <v>20</v>
      </c>
      <c r="T32" s="2" t="e">
        <f t="shared" si="3"/>
        <v>#VALUE!</v>
      </c>
      <c r="U32" s="1">
        <v>1.2</v>
      </c>
      <c r="V32" s="1" t="str">
        <f t="shared" si="6"/>
        <v xml:space="preserve"> </v>
      </c>
      <c r="W32" s="49" t="str">
        <f t="shared" si="7"/>
        <v/>
      </c>
    </row>
    <row r="33" spans="2:23">
      <c r="B33" s="32">
        <v>20</v>
      </c>
      <c r="C33" s="34">
        <f>VLOOKUP(21,T12:$U$362,2,TRUE)</f>
        <v>2.4</v>
      </c>
      <c r="D33" s="8">
        <v>40</v>
      </c>
      <c r="E33" s="34">
        <f>VLOOKUP(41,T12:$U$362,2,TRUE)</f>
        <v>2.8</v>
      </c>
      <c r="F33" s="8">
        <v>60</v>
      </c>
      <c r="G33" s="34">
        <f>VLOOKUP(61,T12:$U$362,2,TRUE)</f>
        <v>3.5</v>
      </c>
      <c r="H33" s="8">
        <v>80</v>
      </c>
      <c r="I33" s="34">
        <f>VLOOKUP(81,$T$12:$U$362,2,TRUE)</f>
        <v>5</v>
      </c>
      <c r="J33" s="32">
        <v>100</v>
      </c>
      <c r="K33" s="33">
        <f>VLOOKUP(101,$T$12:$U$362,2,TRUE)</f>
        <v>8</v>
      </c>
      <c r="L33" s="8"/>
      <c r="N33" s="2"/>
      <c r="O33" s="2"/>
      <c r="P33" s="2"/>
      <c r="Q33" s="14" t="str">
        <f t="shared" si="4"/>
        <v/>
      </c>
      <c r="R33" t="str">
        <f t="shared" si="5"/>
        <v/>
      </c>
      <c r="S33" s="47">
        <v>21</v>
      </c>
      <c r="T33" s="2" t="e">
        <f t="shared" si="3"/>
        <v>#VALUE!</v>
      </c>
      <c r="U33" s="1">
        <v>1.21</v>
      </c>
      <c r="V33" s="1" t="str">
        <f t="shared" si="6"/>
        <v xml:space="preserve"> </v>
      </c>
      <c r="W33" s="49" t="str">
        <f t="shared" si="7"/>
        <v/>
      </c>
    </row>
    <row r="34" spans="2:23">
      <c r="C34" s="28"/>
      <c r="D34" s="29"/>
      <c r="E34" s="29"/>
      <c r="F34" s="29"/>
      <c r="G34" s="29"/>
      <c r="H34" s="29"/>
      <c r="I34" s="28"/>
      <c r="J34" s="27"/>
      <c r="L34" s="5"/>
      <c r="N34" s="2"/>
      <c r="O34" s="2"/>
      <c r="P34" s="2"/>
      <c r="Q34" s="14" t="str">
        <f t="shared" si="4"/>
        <v/>
      </c>
      <c r="R34" t="str">
        <f t="shared" si="5"/>
        <v/>
      </c>
      <c r="S34" s="47">
        <v>22</v>
      </c>
      <c r="T34" s="2" t="e">
        <f t="shared" si="3"/>
        <v>#VALUE!</v>
      </c>
      <c r="U34" s="1">
        <v>1.22</v>
      </c>
      <c r="V34" s="1" t="str">
        <f t="shared" si="6"/>
        <v xml:space="preserve"> </v>
      </c>
      <c r="W34" s="49" t="str">
        <f t="shared" si="7"/>
        <v/>
      </c>
    </row>
    <row r="35" spans="2:23">
      <c r="N35" s="2"/>
      <c r="O35" s="2"/>
      <c r="P35" s="2"/>
      <c r="Q35" s="14" t="str">
        <f t="shared" si="4"/>
        <v/>
      </c>
      <c r="R35" t="str">
        <f t="shared" si="5"/>
        <v/>
      </c>
      <c r="S35" s="47">
        <v>23</v>
      </c>
      <c r="T35" s="2" t="e">
        <f t="shared" si="3"/>
        <v>#VALUE!</v>
      </c>
      <c r="U35" s="1">
        <v>1.23</v>
      </c>
      <c r="V35" s="1" t="str">
        <f t="shared" si="6"/>
        <v xml:space="preserve"> </v>
      </c>
      <c r="W35" s="49" t="str">
        <f t="shared" si="7"/>
        <v/>
      </c>
    </row>
    <row r="36" spans="2:23">
      <c r="N36" s="2"/>
      <c r="O36" s="2"/>
      <c r="P36" s="2"/>
      <c r="Q36" s="14" t="str">
        <f t="shared" si="4"/>
        <v/>
      </c>
      <c r="R36" t="str">
        <f t="shared" si="5"/>
        <v/>
      </c>
      <c r="S36" s="47">
        <v>24</v>
      </c>
      <c r="T36" s="2" t="e">
        <f t="shared" si="3"/>
        <v>#VALUE!</v>
      </c>
      <c r="U36" s="1">
        <v>1.24</v>
      </c>
      <c r="V36" s="1" t="str">
        <f t="shared" si="6"/>
        <v xml:space="preserve"> </v>
      </c>
      <c r="W36" s="49" t="str">
        <f t="shared" si="7"/>
        <v/>
      </c>
    </row>
    <row r="37" spans="2:23">
      <c r="N37" s="2"/>
      <c r="O37" s="2"/>
      <c r="P37" s="2"/>
      <c r="Q37" s="14" t="str">
        <f t="shared" si="4"/>
        <v/>
      </c>
      <c r="R37" t="str">
        <f t="shared" si="5"/>
        <v/>
      </c>
      <c r="S37" s="47">
        <v>25</v>
      </c>
      <c r="T37" s="2" t="e">
        <f t="shared" si="3"/>
        <v>#VALUE!</v>
      </c>
      <c r="U37" s="1">
        <v>1.25</v>
      </c>
      <c r="V37" s="1" t="str">
        <f t="shared" si="6"/>
        <v xml:space="preserve"> </v>
      </c>
      <c r="W37" s="49" t="str">
        <f t="shared" si="7"/>
        <v/>
      </c>
    </row>
    <row r="38" spans="2:23">
      <c r="N38" s="2"/>
      <c r="O38" s="2"/>
      <c r="P38" s="2"/>
      <c r="Q38" s="14" t="str">
        <f t="shared" si="4"/>
        <v/>
      </c>
      <c r="R38" t="str">
        <f t="shared" si="5"/>
        <v/>
      </c>
      <c r="S38" s="47">
        <v>26</v>
      </c>
      <c r="T38" s="2" t="e">
        <f t="shared" si="3"/>
        <v>#VALUE!</v>
      </c>
      <c r="U38" s="1">
        <v>1.26</v>
      </c>
      <c r="V38" s="1" t="str">
        <f t="shared" si="6"/>
        <v xml:space="preserve"> </v>
      </c>
      <c r="W38" s="49" t="str">
        <f t="shared" si="7"/>
        <v/>
      </c>
    </row>
    <row r="39" spans="2:23">
      <c r="N39" s="2"/>
      <c r="O39" s="2"/>
      <c r="P39" s="2"/>
      <c r="Q39" s="14" t="str">
        <f t="shared" si="4"/>
        <v/>
      </c>
      <c r="R39" t="str">
        <f t="shared" si="5"/>
        <v/>
      </c>
      <c r="S39" s="47">
        <v>27</v>
      </c>
      <c r="T39" s="2" t="e">
        <f t="shared" si="3"/>
        <v>#VALUE!</v>
      </c>
      <c r="U39" s="1">
        <v>1.27</v>
      </c>
      <c r="V39" s="1" t="str">
        <f t="shared" si="6"/>
        <v xml:space="preserve"> </v>
      </c>
      <c r="W39" s="49" t="str">
        <f t="shared" si="7"/>
        <v/>
      </c>
    </row>
    <row r="40" spans="2:23">
      <c r="N40" s="2"/>
      <c r="O40" s="2"/>
      <c r="P40" s="2"/>
      <c r="Q40" s="14" t="str">
        <f t="shared" si="4"/>
        <v/>
      </c>
      <c r="R40" t="str">
        <f t="shared" si="5"/>
        <v/>
      </c>
      <c r="S40" s="47">
        <v>28</v>
      </c>
      <c r="T40" s="2" t="e">
        <f t="shared" si="3"/>
        <v>#VALUE!</v>
      </c>
      <c r="U40" s="1">
        <v>1.28</v>
      </c>
      <c r="V40" s="1" t="str">
        <f t="shared" si="6"/>
        <v xml:space="preserve"> </v>
      </c>
      <c r="W40" s="49" t="str">
        <f t="shared" si="7"/>
        <v/>
      </c>
    </row>
    <row r="41" spans="2:23">
      <c r="N41" s="2"/>
      <c r="O41" s="2"/>
      <c r="P41" s="2"/>
      <c r="Q41" s="14" t="str">
        <f t="shared" si="4"/>
        <v/>
      </c>
      <c r="R41" t="str">
        <f t="shared" si="5"/>
        <v/>
      </c>
      <c r="S41" s="47">
        <v>29</v>
      </c>
      <c r="T41" s="2" t="e">
        <f t="shared" si="3"/>
        <v>#VALUE!</v>
      </c>
      <c r="U41" s="1">
        <v>1.29</v>
      </c>
      <c r="V41" s="1" t="str">
        <f t="shared" si="6"/>
        <v xml:space="preserve"> </v>
      </c>
      <c r="W41" s="49" t="str">
        <f t="shared" si="7"/>
        <v/>
      </c>
    </row>
    <row r="42" spans="2:23">
      <c r="N42" s="2"/>
      <c r="O42" s="2"/>
      <c r="P42" s="2"/>
      <c r="Q42" s="14" t="str">
        <f t="shared" si="4"/>
        <v/>
      </c>
      <c r="R42" t="str">
        <f t="shared" si="5"/>
        <v/>
      </c>
      <c r="S42" s="47">
        <v>30</v>
      </c>
      <c r="T42" s="2" t="e">
        <f t="shared" si="3"/>
        <v>#VALUE!</v>
      </c>
      <c r="U42" s="1">
        <v>1.3</v>
      </c>
      <c r="V42" s="1" t="str">
        <f t="shared" si="6"/>
        <v xml:space="preserve"> </v>
      </c>
      <c r="W42" s="49" t="str">
        <f t="shared" si="7"/>
        <v/>
      </c>
    </row>
    <row r="43" spans="2:23">
      <c r="N43" s="2"/>
      <c r="O43" s="2"/>
      <c r="P43" s="2"/>
      <c r="Q43" s="14" t="str">
        <f t="shared" si="4"/>
        <v/>
      </c>
      <c r="R43" t="str">
        <f t="shared" si="5"/>
        <v/>
      </c>
      <c r="S43" s="47">
        <v>31</v>
      </c>
      <c r="T43" s="2" t="e">
        <f t="shared" si="3"/>
        <v>#VALUE!</v>
      </c>
      <c r="U43" s="1">
        <v>1.31</v>
      </c>
      <c r="V43" s="1" t="str">
        <f t="shared" si="6"/>
        <v xml:space="preserve"> </v>
      </c>
      <c r="W43" s="49" t="str">
        <f t="shared" si="7"/>
        <v/>
      </c>
    </row>
    <row r="44" spans="2:23">
      <c r="N44" s="2"/>
      <c r="O44" s="2"/>
      <c r="P44" s="2"/>
      <c r="Q44" s="14" t="str">
        <f t="shared" si="4"/>
        <v/>
      </c>
      <c r="R44" t="str">
        <f t="shared" si="5"/>
        <v/>
      </c>
      <c r="S44" s="47">
        <v>32</v>
      </c>
      <c r="T44" s="2" t="e">
        <f t="shared" si="3"/>
        <v>#VALUE!</v>
      </c>
      <c r="U44" s="1">
        <v>1.32</v>
      </c>
      <c r="V44" s="1" t="str">
        <f t="shared" si="6"/>
        <v xml:space="preserve"> </v>
      </c>
      <c r="W44" s="49" t="str">
        <f t="shared" si="7"/>
        <v/>
      </c>
    </row>
    <row r="45" spans="2:23">
      <c r="N45" s="2"/>
      <c r="O45" s="2"/>
      <c r="P45" s="2"/>
      <c r="Q45" s="14" t="str">
        <f t="shared" si="4"/>
        <v/>
      </c>
      <c r="R45" t="str">
        <f t="shared" si="5"/>
        <v/>
      </c>
      <c r="S45" s="47">
        <v>33</v>
      </c>
      <c r="T45" s="2" t="e">
        <f t="shared" si="3"/>
        <v>#VALUE!</v>
      </c>
      <c r="U45" s="1">
        <v>1.33</v>
      </c>
      <c r="V45" s="1" t="str">
        <f t="shared" si="6"/>
        <v xml:space="preserve"> </v>
      </c>
      <c r="W45" s="49" t="str">
        <f t="shared" si="7"/>
        <v/>
      </c>
    </row>
    <row r="46" spans="2:23">
      <c r="N46" s="2"/>
      <c r="O46" s="2"/>
      <c r="P46" s="2"/>
      <c r="Q46" s="14" t="str">
        <f t="shared" si="4"/>
        <v/>
      </c>
      <c r="R46" t="str">
        <f t="shared" si="5"/>
        <v/>
      </c>
      <c r="S46" s="47">
        <v>34</v>
      </c>
      <c r="T46" s="2" t="e">
        <f t="shared" si="3"/>
        <v>#VALUE!</v>
      </c>
      <c r="U46" s="1">
        <v>1.34</v>
      </c>
      <c r="V46" s="1" t="str">
        <f t="shared" si="6"/>
        <v xml:space="preserve"> </v>
      </c>
      <c r="W46" s="49" t="str">
        <f t="shared" si="7"/>
        <v/>
      </c>
    </row>
    <row r="47" spans="2:23">
      <c r="N47" s="2"/>
      <c r="O47" s="2"/>
      <c r="P47" s="2"/>
      <c r="Q47" s="14" t="str">
        <f t="shared" si="4"/>
        <v/>
      </c>
      <c r="R47" t="str">
        <f t="shared" si="5"/>
        <v/>
      </c>
      <c r="S47" s="47">
        <v>35</v>
      </c>
      <c r="T47" s="2" t="e">
        <f t="shared" si="3"/>
        <v>#VALUE!</v>
      </c>
      <c r="U47" s="1">
        <v>1.35</v>
      </c>
      <c r="V47" s="1" t="str">
        <f t="shared" si="6"/>
        <v xml:space="preserve"> </v>
      </c>
      <c r="W47" s="49" t="str">
        <f t="shared" si="7"/>
        <v/>
      </c>
    </row>
    <row r="48" spans="2:23">
      <c r="N48" s="2"/>
      <c r="O48" s="2"/>
      <c r="P48" s="2"/>
      <c r="Q48" s="14" t="str">
        <f t="shared" si="4"/>
        <v/>
      </c>
      <c r="R48" t="str">
        <f t="shared" si="5"/>
        <v/>
      </c>
      <c r="S48" s="47">
        <v>36</v>
      </c>
      <c r="T48" s="2" t="e">
        <f t="shared" si="3"/>
        <v>#VALUE!</v>
      </c>
      <c r="U48" s="1">
        <v>1.36</v>
      </c>
      <c r="V48" s="1" t="str">
        <f t="shared" si="6"/>
        <v xml:space="preserve"> </v>
      </c>
      <c r="W48" s="49" t="str">
        <f t="shared" si="7"/>
        <v/>
      </c>
    </row>
    <row r="49" spans="14:23">
      <c r="N49" s="2"/>
      <c r="O49" s="2"/>
      <c r="P49" s="2"/>
      <c r="Q49" s="14" t="str">
        <f t="shared" si="4"/>
        <v/>
      </c>
      <c r="R49" t="str">
        <f t="shared" si="5"/>
        <v/>
      </c>
      <c r="S49" s="47">
        <v>37</v>
      </c>
      <c r="T49" s="2" t="e">
        <f t="shared" si="3"/>
        <v>#VALUE!</v>
      </c>
      <c r="U49" s="1">
        <v>1.37</v>
      </c>
      <c r="V49" s="1" t="str">
        <f t="shared" si="6"/>
        <v xml:space="preserve"> </v>
      </c>
      <c r="W49" s="49" t="str">
        <f t="shared" si="7"/>
        <v/>
      </c>
    </row>
    <row r="50" spans="14:23">
      <c r="N50" s="2"/>
      <c r="O50" s="2"/>
      <c r="P50" s="2"/>
      <c r="Q50" s="14" t="str">
        <f t="shared" si="4"/>
        <v/>
      </c>
      <c r="R50" t="str">
        <f t="shared" si="5"/>
        <v/>
      </c>
      <c r="S50" s="47">
        <v>38</v>
      </c>
      <c r="T50" s="2" t="e">
        <f t="shared" si="3"/>
        <v>#VALUE!</v>
      </c>
      <c r="U50" s="1">
        <v>1.38</v>
      </c>
      <c r="V50" s="1" t="str">
        <f t="shared" si="6"/>
        <v xml:space="preserve"> </v>
      </c>
      <c r="W50" s="49" t="str">
        <f t="shared" si="7"/>
        <v/>
      </c>
    </row>
    <row r="51" spans="14:23">
      <c r="N51" s="2"/>
      <c r="O51" s="2"/>
      <c r="P51" s="2"/>
      <c r="Q51" s="14" t="str">
        <f t="shared" si="4"/>
        <v/>
      </c>
      <c r="R51" t="str">
        <f t="shared" si="5"/>
        <v/>
      </c>
      <c r="S51" s="47">
        <v>39</v>
      </c>
      <c r="T51" s="2" t="e">
        <f t="shared" si="3"/>
        <v>#VALUE!</v>
      </c>
      <c r="U51" s="1">
        <v>1.39</v>
      </c>
      <c r="V51" s="1" t="str">
        <f t="shared" si="6"/>
        <v xml:space="preserve"> </v>
      </c>
      <c r="W51" s="49" t="str">
        <f t="shared" si="7"/>
        <v/>
      </c>
    </row>
    <row r="52" spans="14:23">
      <c r="N52" s="2"/>
      <c r="O52" s="2"/>
      <c r="P52" s="2"/>
      <c r="Q52" s="14" t="str">
        <f t="shared" si="4"/>
        <v/>
      </c>
      <c r="R52" t="str">
        <f t="shared" si="5"/>
        <v/>
      </c>
      <c r="S52" s="47">
        <v>40</v>
      </c>
      <c r="T52" s="2" t="e">
        <f t="shared" si="3"/>
        <v>#VALUE!</v>
      </c>
      <c r="U52" s="1">
        <v>1.4</v>
      </c>
      <c r="V52" s="1" t="str">
        <f t="shared" si="6"/>
        <v xml:space="preserve"> </v>
      </c>
      <c r="W52" s="49" t="str">
        <f t="shared" si="7"/>
        <v/>
      </c>
    </row>
    <row r="53" spans="14:23">
      <c r="N53" s="2"/>
      <c r="O53" s="2"/>
      <c r="P53" s="2"/>
      <c r="Q53" s="14" t="str">
        <f t="shared" si="4"/>
        <v/>
      </c>
      <c r="R53" t="str">
        <f t="shared" si="5"/>
        <v/>
      </c>
      <c r="S53" s="47">
        <v>41</v>
      </c>
      <c r="T53" s="2" t="e">
        <f t="shared" si="3"/>
        <v>#VALUE!</v>
      </c>
      <c r="U53" s="1">
        <v>1.41</v>
      </c>
      <c r="V53" s="1" t="str">
        <f t="shared" si="6"/>
        <v xml:space="preserve"> </v>
      </c>
      <c r="W53" s="49" t="str">
        <f t="shared" si="7"/>
        <v/>
      </c>
    </row>
    <row r="54" spans="14:23">
      <c r="N54" s="2"/>
      <c r="O54" s="2"/>
      <c r="P54" s="2"/>
      <c r="Q54" s="14" t="str">
        <f t="shared" si="4"/>
        <v/>
      </c>
      <c r="R54" t="str">
        <f t="shared" si="5"/>
        <v/>
      </c>
      <c r="S54" s="47">
        <v>42</v>
      </c>
      <c r="T54" s="2" t="e">
        <f t="shared" si="3"/>
        <v>#VALUE!</v>
      </c>
      <c r="U54" s="1">
        <v>1.42</v>
      </c>
      <c r="V54" s="1" t="str">
        <f t="shared" si="6"/>
        <v xml:space="preserve"> </v>
      </c>
      <c r="W54" s="49" t="str">
        <f t="shared" si="7"/>
        <v/>
      </c>
    </row>
    <row r="55" spans="14:23">
      <c r="N55" s="2"/>
      <c r="O55" s="2"/>
      <c r="P55" s="2"/>
      <c r="Q55" s="14" t="str">
        <f t="shared" si="4"/>
        <v/>
      </c>
      <c r="R55" t="str">
        <f t="shared" si="5"/>
        <v/>
      </c>
      <c r="S55" s="47">
        <v>43</v>
      </c>
      <c r="T55" s="2" t="e">
        <f t="shared" si="3"/>
        <v>#VALUE!</v>
      </c>
      <c r="U55" s="1">
        <v>1.43</v>
      </c>
      <c r="V55" s="1" t="str">
        <f t="shared" si="6"/>
        <v xml:space="preserve"> </v>
      </c>
      <c r="W55" s="49" t="str">
        <f t="shared" si="7"/>
        <v/>
      </c>
    </row>
    <row r="56" spans="14:23">
      <c r="N56" s="2"/>
      <c r="O56" s="2"/>
      <c r="P56" s="2"/>
      <c r="Q56" s="14" t="str">
        <f t="shared" si="4"/>
        <v/>
      </c>
      <c r="R56" t="str">
        <f t="shared" si="5"/>
        <v/>
      </c>
      <c r="S56" s="47">
        <v>44</v>
      </c>
      <c r="T56" s="2" t="e">
        <f t="shared" si="3"/>
        <v>#VALUE!</v>
      </c>
      <c r="U56" s="1">
        <v>1.44</v>
      </c>
      <c r="V56" s="1" t="str">
        <f t="shared" si="6"/>
        <v xml:space="preserve"> </v>
      </c>
      <c r="W56" s="49" t="str">
        <f t="shared" si="7"/>
        <v/>
      </c>
    </row>
    <row r="57" spans="14:23">
      <c r="N57" s="2"/>
      <c r="O57" s="2"/>
      <c r="P57" s="2"/>
      <c r="Q57" s="14" t="str">
        <f t="shared" si="4"/>
        <v/>
      </c>
      <c r="R57" t="str">
        <f t="shared" si="5"/>
        <v/>
      </c>
      <c r="S57" s="47">
        <v>45</v>
      </c>
      <c r="T57" s="2" t="e">
        <f t="shared" si="3"/>
        <v>#VALUE!</v>
      </c>
      <c r="U57" s="1">
        <v>1.45</v>
      </c>
      <c r="V57" s="1" t="str">
        <f t="shared" si="6"/>
        <v xml:space="preserve"> </v>
      </c>
      <c r="W57" s="49" t="str">
        <f t="shared" si="7"/>
        <v/>
      </c>
    </row>
    <row r="58" spans="14:23">
      <c r="N58" s="2"/>
      <c r="O58" s="2"/>
      <c r="P58" s="2"/>
      <c r="Q58" s="14" t="str">
        <f t="shared" si="4"/>
        <v/>
      </c>
      <c r="R58" t="str">
        <f t="shared" si="5"/>
        <v/>
      </c>
      <c r="S58" s="47">
        <v>46</v>
      </c>
      <c r="T58" s="2" t="e">
        <f t="shared" si="3"/>
        <v>#VALUE!</v>
      </c>
      <c r="U58" s="1">
        <v>1.46</v>
      </c>
      <c r="V58" s="1" t="str">
        <f t="shared" si="6"/>
        <v xml:space="preserve"> </v>
      </c>
      <c r="W58" s="49" t="str">
        <f t="shared" si="7"/>
        <v/>
      </c>
    </row>
    <row r="59" spans="14:23">
      <c r="N59" s="2"/>
      <c r="O59" s="2"/>
      <c r="P59" s="2"/>
      <c r="Q59" s="14" t="str">
        <f t="shared" si="4"/>
        <v/>
      </c>
      <c r="R59" t="str">
        <f t="shared" si="5"/>
        <v/>
      </c>
      <c r="S59" s="47">
        <v>47</v>
      </c>
      <c r="T59" s="2" t="e">
        <f t="shared" si="3"/>
        <v>#VALUE!</v>
      </c>
      <c r="U59" s="1">
        <v>1.47</v>
      </c>
      <c r="V59" s="1" t="str">
        <f t="shared" si="6"/>
        <v xml:space="preserve"> </v>
      </c>
      <c r="W59" s="49" t="str">
        <f t="shared" si="7"/>
        <v/>
      </c>
    </row>
    <row r="60" spans="14:23">
      <c r="N60" s="2"/>
      <c r="O60" s="2"/>
      <c r="P60" s="2"/>
      <c r="Q60" s="14" t="str">
        <f t="shared" si="4"/>
        <v/>
      </c>
      <c r="R60" t="str">
        <f t="shared" si="5"/>
        <v/>
      </c>
      <c r="S60" s="47">
        <v>48</v>
      </c>
      <c r="T60" s="2" t="e">
        <f t="shared" si="3"/>
        <v>#VALUE!</v>
      </c>
      <c r="U60" s="1">
        <v>1.48</v>
      </c>
      <c r="V60" s="1" t="str">
        <f t="shared" si="6"/>
        <v xml:space="preserve"> </v>
      </c>
      <c r="W60" s="49" t="str">
        <f t="shared" si="7"/>
        <v/>
      </c>
    </row>
    <row r="61" spans="14:23">
      <c r="N61" s="2"/>
      <c r="O61" s="2"/>
      <c r="P61" s="2"/>
      <c r="Q61" s="14" t="str">
        <f t="shared" si="4"/>
        <v/>
      </c>
      <c r="R61" t="str">
        <f t="shared" si="5"/>
        <v/>
      </c>
      <c r="S61" s="47">
        <v>49</v>
      </c>
      <c r="T61" s="2" t="e">
        <f t="shared" si="3"/>
        <v>#VALUE!</v>
      </c>
      <c r="U61" s="1">
        <v>1.49</v>
      </c>
      <c r="V61" s="1" t="str">
        <f t="shared" si="6"/>
        <v xml:space="preserve"> </v>
      </c>
      <c r="W61" s="49" t="str">
        <f t="shared" si="7"/>
        <v/>
      </c>
    </row>
    <row r="62" spans="14:23">
      <c r="N62" s="2"/>
      <c r="O62" s="2"/>
      <c r="P62" s="2"/>
      <c r="Q62" s="14" t="str">
        <f t="shared" si="4"/>
        <v/>
      </c>
      <c r="R62" t="str">
        <f t="shared" si="5"/>
        <v/>
      </c>
      <c r="S62" s="47">
        <v>50</v>
      </c>
      <c r="T62" s="2" t="e">
        <f t="shared" si="3"/>
        <v>#VALUE!</v>
      </c>
      <c r="U62" s="1">
        <v>1.5</v>
      </c>
      <c r="V62" s="1" t="str">
        <f t="shared" si="6"/>
        <v xml:space="preserve"> </v>
      </c>
      <c r="W62" s="49" t="str">
        <f t="shared" si="7"/>
        <v/>
      </c>
    </row>
    <row r="63" spans="14:23">
      <c r="N63" s="2"/>
      <c r="O63" s="2"/>
      <c r="P63" s="2"/>
      <c r="Q63" s="14" t="str">
        <f t="shared" si="4"/>
        <v/>
      </c>
      <c r="R63" t="str">
        <f t="shared" si="5"/>
        <v/>
      </c>
      <c r="S63" s="47">
        <v>51</v>
      </c>
      <c r="T63" s="2" t="e">
        <f t="shared" si="3"/>
        <v>#VALUE!</v>
      </c>
      <c r="U63" s="1">
        <v>1.51</v>
      </c>
      <c r="V63" s="1" t="str">
        <f t="shared" si="6"/>
        <v xml:space="preserve"> </v>
      </c>
      <c r="W63" s="49" t="str">
        <f t="shared" si="7"/>
        <v/>
      </c>
    </row>
    <row r="64" spans="14:23">
      <c r="N64" s="2"/>
      <c r="O64" s="2"/>
      <c r="P64" s="2"/>
      <c r="Q64" s="14" t="str">
        <f t="shared" si="4"/>
        <v/>
      </c>
      <c r="R64" t="str">
        <f t="shared" si="5"/>
        <v/>
      </c>
      <c r="S64" s="47">
        <v>52</v>
      </c>
      <c r="T64" s="2" t="e">
        <f t="shared" si="3"/>
        <v>#VALUE!</v>
      </c>
      <c r="U64" s="1">
        <v>1.52</v>
      </c>
      <c r="V64" s="1" t="str">
        <f t="shared" si="6"/>
        <v xml:space="preserve"> </v>
      </c>
      <c r="W64" s="49" t="str">
        <f t="shared" si="7"/>
        <v/>
      </c>
    </row>
    <row r="65" spans="14:23">
      <c r="N65" s="2"/>
      <c r="O65" s="2"/>
      <c r="P65" s="2"/>
      <c r="Q65" s="14" t="str">
        <f t="shared" si="4"/>
        <v/>
      </c>
      <c r="R65" t="str">
        <f t="shared" si="5"/>
        <v/>
      </c>
      <c r="S65" s="47">
        <v>53</v>
      </c>
      <c r="T65" s="2" t="e">
        <f t="shared" si="3"/>
        <v>#VALUE!</v>
      </c>
      <c r="U65" s="1">
        <v>1.53</v>
      </c>
      <c r="V65" s="1" t="str">
        <f t="shared" si="6"/>
        <v xml:space="preserve"> </v>
      </c>
      <c r="W65" s="49" t="str">
        <f t="shared" si="7"/>
        <v/>
      </c>
    </row>
    <row r="66" spans="14:23">
      <c r="N66" s="2"/>
      <c r="O66" s="2"/>
      <c r="P66" s="2"/>
      <c r="Q66" s="14" t="str">
        <f t="shared" si="4"/>
        <v/>
      </c>
      <c r="R66" t="str">
        <f t="shared" si="5"/>
        <v/>
      </c>
      <c r="S66" s="47">
        <v>54</v>
      </c>
      <c r="T66" s="2" t="e">
        <f t="shared" si="3"/>
        <v>#VALUE!</v>
      </c>
      <c r="U66" s="1">
        <v>1.54</v>
      </c>
      <c r="V66" s="1" t="str">
        <f t="shared" si="6"/>
        <v xml:space="preserve"> </v>
      </c>
      <c r="W66" s="49" t="str">
        <f t="shared" si="7"/>
        <v/>
      </c>
    </row>
    <row r="67" spans="14:23">
      <c r="N67" s="2"/>
      <c r="O67" s="2"/>
      <c r="P67" s="2"/>
      <c r="Q67" s="14" t="str">
        <f t="shared" si="4"/>
        <v/>
      </c>
      <c r="R67" t="str">
        <f t="shared" si="5"/>
        <v/>
      </c>
      <c r="S67" s="47">
        <v>55</v>
      </c>
      <c r="T67" s="2" t="e">
        <f t="shared" si="3"/>
        <v>#VALUE!</v>
      </c>
      <c r="U67" s="1">
        <v>1.55</v>
      </c>
      <c r="V67" s="1" t="str">
        <f t="shared" si="6"/>
        <v xml:space="preserve"> </v>
      </c>
      <c r="W67" s="49" t="str">
        <f t="shared" si="7"/>
        <v/>
      </c>
    </row>
    <row r="68" spans="14:23">
      <c r="N68" s="2"/>
      <c r="O68" s="2"/>
      <c r="P68" s="2"/>
      <c r="Q68" s="14" t="str">
        <f t="shared" si="4"/>
        <v/>
      </c>
      <c r="R68" t="str">
        <f t="shared" si="5"/>
        <v/>
      </c>
      <c r="S68" s="47">
        <v>56</v>
      </c>
      <c r="T68" s="2" t="e">
        <f t="shared" si="3"/>
        <v>#VALUE!</v>
      </c>
      <c r="U68" s="1">
        <v>1.56</v>
      </c>
      <c r="V68" s="1" t="str">
        <f t="shared" si="6"/>
        <v xml:space="preserve"> </v>
      </c>
      <c r="W68" s="49" t="str">
        <f t="shared" si="7"/>
        <v/>
      </c>
    </row>
    <row r="69" spans="14:23">
      <c r="N69" s="2"/>
      <c r="O69" s="2"/>
      <c r="P69" s="2"/>
      <c r="Q69" s="14" t="str">
        <f t="shared" si="4"/>
        <v/>
      </c>
      <c r="R69" t="str">
        <f t="shared" si="5"/>
        <v/>
      </c>
      <c r="S69" s="47">
        <v>57</v>
      </c>
      <c r="T69" s="2" t="e">
        <f t="shared" si="3"/>
        <v>#VALUE!</v>
      </c>
      <c r="U69" s="1">
        <v>1.57</v>
      </c>
      <c r="V69" s="1" t="str">
        <f t="shared" si="6"/>
        <v xml:space="preserve"> </v>
      </c>
      <c r="W69" s="49" t="str">
        <f t="shared" si="7"/>
        <v/>
      </c>
    </row>
    <row r="70" spans="14:23">
      <c r="N70" s="2"/>
      <c r="O70" s="2"/>
      <c r="P70" s="2"/>
      <c r="Q70" s="14" t="str">
        <f t="shared" si="4"/>
        <v/>
      </c>
      <c r="R70" t="str">
        <f t="shared" si="5"/>
        <v/>
      </c>
      <c r="S70" s="47">
        <v>58</v>
      </c>
      <c r="T70" s="2" t="e">
        <f t="shared" si="3"/>
        <v>#VALUE!</v>
      </c>
      <c r="U70" s="1">
        <v>1.58</v>
      </c>
      <c r="V70" s="1" t="str">
        <f t="shared" si="6"/>
        <v xml:space="preserve"> </v>
      </c>
      <c r="W70" s="49" t="str">
        <f t="shared" si="7"/>
        <v/>
      </c>
    </row>
    <row r="71" spans="14:23">
      <c r="N71" s="2"/>
      <c r="O71" s="2"/>
      <c r="P71" s="2"/>
      <c r="Q71" s="14" t="str">
        <f t="shared" si="4"/>
        <v/>
      </c>
      <c r="R71" t="str">
        <f t="shared" si="5"/>
        <v/>
      </c>
      <c r="S71" s="47">
        <v>59</v>
      </c>
      <c r="T71" s="2" t="e">
        <f t="shared" si="3"/>
        <v>#VALUE!</v>
      </c>
      <c r="U71" s="1">
        <v>1.59</v>
      </c>
      <c r="V71" s="1" t="str">
        <f t="shared" si="6"/>
        <v xml:space="preserve"> </v>
      </c>
      <c r="W71" s="49" t="str">
        <f t="shared" si="7"/>
        <v/>
      </c>
    </row>
    <row r="72" spans="14:23">
      <c r="N72" s="2"/>
      <c r="O72" s="2"/>
      <c r="P72" s="2"/>
      <c r="Q72" s="14" t="str">
        <f t="shared" si="4"/>
        <v/>
      </c>
      <c r="R72" t="str">
        <f t="shared" si="5"/>
        <v/>
      </c>
      <c r="S72" s="47">
        <v>60</v>
      </c>
      <c r="T72" s="2" t="e">
        <f t="shared" si="3"/>
        <v>#VALUE!</v>
      </c>
      <c r="U72" s="1">
        <v>1.6</v>
      </c>
      <c r="V72" s="1" t="str">
        <f t="shared" si="6"/>
        <v xml:space="preserve"> </v>
      </c>
      <c r="W72" s="49" t="str">
        <f t="shared" si="7"/>
        <v/>
      </c>
    </row>
    <row r="73" spans="14:23">
      <c r="N73" s="2"/>
      <c r="O73" s="2"/>
      <c r="P73" s="2"/>
      <c r="Q73" s="14" t="str">
        <f t="shared" si="4"/>
        <v/>
      </c>
      <c r="R73" t="str">
        <f t="shared" si="5"/>
        <v/>
      </c>
      <c r="S73" s="47">
        <v>61</v>
      </c>
      <c r="T73" s="2" t="e">
        <f t="shared" si="3"/>
        <v>#VALUE!</v>
      </c>
      <c r="U73" s="1">
        <v>1.61</v>
      </c>
      <c r="V73" s="1" t="str">
        <f t="shared" si="6"/>
        <v xml:space="preserve"> </v>
      </c>
      <c r="W73" s="49" t="str">
        <f t="shared" si="7"/>
        <v/>
      </c>
    </row>
    <row r="74" spans="14:23">
      <c r="N74" s="2"/>
      <c r="O74" s="2"/>
      <c r="P74" s="2"/>
      <c r="Q74" s="14" t="str">
        <f t="shared" si="4"/>
        <v/>
      </c>
      <c r="R74" t="str">
        <f t="shared" si="5"/>
        <v/>
      </c>
      <c r="S74" s="47">
        <v>62</v>
      </c>
      <c r="T74" s="2" t="e">
        <f t="shared" si="3"/>
        <v>#VALUE!</v>
      </c>
      <c r="U74" s="1">
        <v>1.62</v>
      </c>
      <c r="V74" s="1" t="str">
        <f t="shared" si="6"/>
        <v xml:space="preserve"> </v>
      </c>
      <c r="W74" s="49" t="str">
        <f t="shared" si="7"/>
        <v/>
      </c>
    </row>
    <row r="75" spans="14:23">
      <c r="N75" s="2"/>
      <c r="O75" s="2"/>
      <c r="P75" s="2"/>
      <c r="Q75" s="14" t="str">
        <f t="shared" si="4"/>
        <v/>
      </c>
      <c r="R75" t="str">
        <f t="shared" si="5"/>
        <v/>
      </c>
      <c r="S75" s="47">
        <v>63</v>
      </c>
      <c r="T75" s="2" t="e">
        <f t="shared" si="3"/>
        <v>#VALUE!</v>
      </c>
      <c r="U75" s="1">
        <v>1.63</v>
      </c>
      <c r="V75" s="1" t="str">
        <f t="shared" si="6"/>
        <v xml:space="preserve"> </v>
      </c>
      <c r="W75" s="49" t="str">
        <f t="shared" si="7"/>
        <v/>
      </c>
    </row>
    <row r="76" spans="14:23">
      <c r="N76" s="2"/>
      <c r="O76" s="2"/>
      <c r="P76" s="2"/>
      <c r="Q76" s="14" t="str">
        <f t="shared" si="4"/>
        <v/>
      </c>
      <c r="R76" t="str">
        <f t="shared" si="5"/>
        <v/>
      </c>
      <c r="S76" s="47">
        <v>64</v>
      </c>
      <c r="T76" s="2" t="e">
        <f t="shared" si="3"/>
        <v>#VALUE!</v>
      </c>
      <c r="U76" s="1">
        <v>1.64</v>
      </c>
      <c r="V76" s="1" t="str">
        <f t="shared" si="6"/>
        <v xml:space="preserve"> </v>
      </c>
      <c r="W76" s="49" t="str">
        <f t="shared" si="7"/>
        <v/>
      </c>
    </row>
    <row r="77" spans="14:23">
      <c r="N77" s="2"/>
      <c r="O77" s="2"/>
      <c r="P77" s="2"/>
      <c r="Q77" s="14" t="str">
        <f t="shared" si="4"/>
        <v/>
      </c>
      <c r="R77" t="str">
        <f t="shared" si="5"/>
        <v/>
      </c>
      <c r="S77" s="47">
        <v>65</v>
      </c>
      <c r="T77" s="2" t="e">
        <f t="shared" si="3"/>
        <v>#VALUE!</v>
      </c>
      <c r="U77" s="1">
        <v>1.65</v>
      </c>
      <c r="V77" s="1" t="str">
        <f t="shared" si="6"/>
        <v xml:space="preserve"> </v>
      </c>
      <c r="W77" s="49" t="str">
        <f t="shared" si="7"/>
        <v/>
      </c>
    </row>
    <row r="78" spans="14:23">
      <c r="N78" s="2"/>
      <c r="O78" s="2"/>
      <c r="P78" s="2"/>
      <c r="Q78" s="14" t="str">
        <f t="shared" si="4"/>
        <v/>
      </c>
      <c r="R78" t="str">
        <f t="shared" si="5"/>
        <v/>
      </c>
      <c r="S78" s="47">
        <v>66</v>
      </c>
      <c r="T78" s="2" t="e">
        <f t="shared" ref="T78:T141" si="8">IF(V78=1,1,IF(AND(ISNUMBER(T77),T77&gt;100)," ",IF(AND(ISNUMBER(T77),T77+1&lt;102),T77+1," ")))</f>
        <v>#VALUE!</v>
      </c>
      <c r="U78" s="1">
        <v>1.66</v>
      </c>
      <c r="V78" s="1" t="str">
        <f t="shared" si="6"/>
        <v xml:space="preserve"> </v>
      </c>
      <c r="W78" s="49" t="str">
        <f t="shared" si="7"/>
        <v/>
      </c>
    </row>
    <row r="79" spans="14:23">
      <c r="N79" s="2"/>
      <c r="O79" s="2"/>
      <c r="P79" s="2"/>
      <c r="Q79" s="14" t="str">
        <f t="shared" si="4"/>
        <v/>
      </c>
      <c r="R79" t="str">
        <f t="shared" si="5"/>
        <v/>
      </c>
      <c r="S79" s="47">
        <v>67</v>
      </c>
      <c r="T79" s="2" t="e">
        <f t="shared" si="8"/>
        <v>#VALUE!</v>
      </c>
      <c r="U79" s="1">
        <v>1.67</v>
      </c>
      <c r="V79" s="1" t="str">
        <f t="shared" si="6"/>
        <v xml:space="preserve"> </v>
      </c>
      <c r="W79" s="49" t="str">
        <f t="shared" si="7"/>
        <v/>
      </c>
    </row>
    <row r="80" spans="14:23">
      <c r="N80" s="2"/>
      <c r="O80" s="2"/>
      <c r="P80" s="2"/>
      <c r="Q80" s="14" t="str">
        <f t="shared" ref="Q80:Q143" si="9">IF($A$9&gt;$A$10,"",IF(U80=$A$9,1,IF(U81=$A$10,2,"")))</f>
        <v/>
      </c>
      <c r="R80" t="str">
        <f t="shared" ref="R80:R143" si="10">IF($A$9&gt;$A$10,"",IF(U80=$A$10,2,""))</f>
        <v/>
      </c>
      <c r="S80" s="47">
        <v>68</v>
      </c>
      <c r="T80" s="2" t="e">
        <f t="shared" si="8"/>
        <v>#VALUE!</v>
      </c>
      <c r="U80" s="1">
        <v>1.68</v>
      </c>
      <c r="V80" s="1" t="str">
        <f t="shared" ref="V80:V143" si="11">IF(U80=$A$9,1,IF(U80=$A$10,2," "))</f>
        <v xml:space="preserve"> </v>
      </c>
      <c r="W80" s="49" t="str">
        <f t="shared" ref="W80:W143" si="12">IF(Q80=1,1,IF(R79=2,"",W79))</f>
        <v/>
      </c>
    </row>
    <row r="81" spans="14:23">
      <c r="N81" s="2"/>
      <c r="O81" s="2"/>
      <c r="P81" s="2"/>
      <c r="Q81" s="14" t="str">
        <f t="shared" si="9"/>
        <v/>
      </c>
      <c r="R81" t="str">
        <f t="shared" si="10"/>
        <v/>
      </c>
      <c r="S81" s="47">
        <v>69</v>
      </c>
      <c r="T81" s="2" t="e">
        <f t="shared" si="8"/>
        <v>#VALUE!</v>
      </c>
      <c r="U81" s="1">
        <v>1.69</v>
      </c>
      <c r="V81" s="1" t="str">
        <f t="shared" si="11"/>
        <v xml:space="preserve"> </v>
      </c>
      <c r="W81" s="49" t="str">
        <f t="shared" si="12"/>
        <v/>
      </c>
    </row>
    <row r="82" spans="14:23">
      <c r="N82" s="2"/>
      <c r="O82" s="2"/>
      <c r="P82" s="2"/>
      <c r="Q82" s="14" t="str">
        <f t="shared" si="9"/>
        <v/>
      </c>
      <c r="R82" t="str">
        <f t="shared" si="10"/>
        <v/>
      </c>
      <c r="S82" s="47">
        <v>70</v>
      </c>
      <c r="T82" s="2" t="e">
        <f t="shared" si="8"/>
        <v>#VALUE!</v>
      </c>
      <c r="U82" s="1">
        <v>1.7</v>
      </c>
      <c r="V82" s="1" t="str">
        <f t="shared" si="11"/>
        <v xml:space="preserve"> </v>
      </c>
      <c r="W82" s="49" t="str">
        <f t="shared" si="12"/>
        <v/>
      </c>
    </row>
    <row r="83" spans="14:23">
      <c r="N83" s="2"/>
      <c r="O83" s="2"/>
      <c r="P83" s="2"/>
      <c r="Q83" s="14" t="str">
        <f t="shared" si="9"/>
        <v/>
      </c>
      <c r="R83" t="str">
        <f t="shared" si="10"/>
        <v/>
      </c>
      <c r="S83" s="47">
        <v>71</v>
      </c>
      <c r="T83" s="2" t="e">
        <f t="shared" si="8"/>
        <v>#VALUE!</v>
      </c>
      <c r="U83" s="1">
        <v>1.71</v>
      </c>
      <c r="V83" s="1" t="str">
        <f t="shared" si="11"/>
        <v xml:space="preserve"> </v>
      </c>
      <c r="W83" s="49" t="str">
        <f t="shared" si="12"/>
        <v/>
      </c>
    </row>
    <row r="84" spans="14:23">
      <c r="N84" s="2"/>
      <c r="O84" s="2"/>
      <c r="P84" s="2"/>
      <c r="Q84" s="14" t="str">
        <f t="shared" si="9"/>
        <v/>
      </c>
      <c r="R84" t="str">
        <f t="shared" si="10"/>
        <v/>
      </c>
      <c r="S84" s="47">
        <v>72</v>
      </c>
      <c r="T84" s="2" t="e">
        <f t="shared" si="8"/>
        <v>#VALUE!</v>
      </c>
      <c r="U84" s="1">
        <v>1.72</v>
      </c>
      <c r="V84" s="1" t="str">
        <f t="shared" si="11"/>
        <v xml:space="preserve"> </v>
      </c>
      <c r="W84" s="49" t="str">
        <f t="shared" si="12"/>
        <v/>
      </c>
    </row>
    <row r="85" spans="14:23">
      <c r="N85" s="2"/>
      <c r="O85" s="2"/>
      <c r="P85" s="2"/>
      <c r="Q85" s="14" t="str">
        <f t="shared" si="9"/>
        <v/>
      </c>
      <c r="R85" t="str">
        <f t="shared" si="10"/>
        <v/>
      </c>
      <c r="S85" s="47">
        <v>73</v>
      </c>
      <c r="T85" s="2" t="e">
        <f t="shared" si="8"/>
        <v>#VALUE!</v>
      </c>
      <c r="U85" s="1">
        <v>1.73</v>
      </c>
      <c r="V85" s="1" t="str">
        <f t="shared" si="11"/>
        <v xml:space="preserve"> </v>
      </c>
      <c r="W85" s="49" t="str">
        <f t="shared" si="12"/>
        <v/>
      </c>
    </row>
    <row r="86" spans="14:23">
      <c r="N86" s="2"/>
      <c r="O86" s="2"/>
      <c r="P86" s="2"/>
      <c r="Q86" s="14" t="str">
        <f t="shared" si="9"/>
        <v/>
      </c>
      <c r="R86" t="str">
        <f t="shared" si="10"/>
        <v/>
      </c>
      <c r="S86" s="47">
        <v>74</v>
      </c>
      <c r="T86" s="2" t="e">
        <f t="shared" si="8"/>
        <v>#VALUE!</v>
      </c>
      <c r="U86" s="1">
        <v>1.74</v>
      </c>
      <c r="V86" s="1" t="str">
        <f t="shared" si="11"/>
        <v xml:space="preserve"> </v>
      </c>
      <c r="W86" s="49" t="str">
        <f t="shared" si="12"/>
        <v/>
      </c>
    </row>
    <row r="87" spans="14:23">
      <c r="N87" s="2"/>
      <c r="O87" s="2"/>
      <c r="P87" s="2"/>
      <c r="Q87" s="14" t="str">
        <f t="shared" si="9"/>
        <v/>
      </c>
      <c r="R87" t="str">
        <f t="shared" si="10"/>
        <v/>
      </c>
      <c r="S87" s="47">
        <v>75</v>
      </c>
      <c r="T87" s="2" t="e">
        <f t="shared" si="8"/>
        <v>#VALUE!</v>
      </c>
      <c r="U87" s="1">
        <v>1.75</v>
      </c>
      <c r="V87" s="1" t="str">
        <f t="shared" si="11"/>
        <v xml:space="preserve"> </v>
      </c>
      <c r="W87" s="49" t="str">
        <f t="shared" si="12"/>
        <v/>
      </c>
    </row>
    <row r="88" spans="14:23">
      <c r="N88" s="2"/>
      <c r="O88" s="2"/>
      <c r="P88" s="2"/>
      <c r="Q88" s="14" t="str">
        <f t="shared" si="9"/>
        <v/>
      </c>
      <c r="R88" t="str">
        <f t="shared" si="10"/>
        <v/>
      </c>
      <c r="S88" s="47">
        <v>76</v>
      </c>
      <c r="T88" s="2" t="e">
        <f t="shared" si="8"/>
        <v>#VALUE!</v>
      </c>
      <c r="U88" s="1">
        <v>1.76</v>
      </c>
      <c r="V88" s="1" t="str">
        <f t="shared" si="11"/>
        <v xml:space="preserve"> </v>
      </c>
      <c r="W88" s="49" t="str">
        <f t="shared" si="12"/>
        <v/>
      </c>
    </row>
    <row r="89" spans="14:23">
      <c r="N89" s="2"/>
      <c r="O89" s="2"/>
      <c r="P89" s="2"/>
      <c r="Q89" s="14" t="str">
        <f t="shared" si="9"/>
        <v/>
      </c>
      <c r="R89" t="str">
        <f t="shared" si="10"/>
        <v/>
      </c>
      <c r="S89" s="47">
        <v>77</v>
      </c>
      <c r="T89" s="2" t="e">
        <f t="shared" si="8"/>
        <v>#VALUE!</v>
      </c>
      <c r="U89" s="1">
        <v>1.77</v>
      </c>
      <c r="V89" s="1" t="str">
        <f t="shared" si="11"/>
        <v xml:space="preserve"> </v>
      </c>
      <c r="W89" s="49" t="str">
        <f t="shared" si="12"/>
        <v/>
      </c>
    </row>
    <row r="90" spans="14:23">
      <c r="N90" s="2"/>
      <c r="O90" s="2"/>
      <c r="P90" s="2"/>
      <c r="Q90" s="14" t="str">
        <f t="shared" si="9"/>
        <v/>
      </c>
      <c r="R90" t="str">
        <f t="shared" si="10"/>
        <v/>
      </c>
      <c r="S90" s="47">
        <v>78</v>
      </c>
      <c r="T90" s="2" t="e">
        <f t="shared" si="8"/>
        <v>#VALUE!</v>
      </c>
      <c r="U90" s="1">
        <v>1.78</v>
      </c>
      <c r="V90" s="1" t="str">
        <f t="shared" si="11"/>
        <v xml:space="preserve"> </v>
      </c>
      <c r="W90" s="49" t="str">
        <f t="shared" si="12"/>
        <v/>
      </c>
    </row>
    <row r="91" spans="14:23">
      <c r="N91" s="2"/>
      <c r="O91" s="2"/>
      <c r="P91" s="2"/>
      <c r="Q91" s="14" t="str">
        <f t="shared" si="9"/>
        <v/>
      </c>
      <c r="R91" t="str">
        <f t="shared" si="10"/>
        <v/>
      </c>
      <c r="S91" s="47">
        <v>79</v>
      </c>
      <c r="T91" s="2" t="e">
        <f t="shared" si="8"/>
        <v>#VALUE!</v>
      </c>
      <c r="U91" s="1">
        <v>1.79</v>
      </c>
      <c r="V91" s="1" t="str">
        <f t="shared" si="11"/>
        <v xml:space="preserve"> </v>
      </c>
      <c r="W91" s="49" t="str">
        <f t="shared" si="12"/>
        <v/>
      </c>
    </row>
    <row r="92" spans="14:23">
      <c r="N92" s="2"/>
      <c r="O92" s="2"/>
      <c r="P92" s="2"/>
      <c r="Q92" s="14" t="str">
        <f t="shared" si="9"/>
        <v/>
      </c>
      <c r="R92" t="str">
        <f t="shared" si="10"/>
        <v/>
      </c>
      <c r="S92" s="47">
        <v>80</v>
      </c>
      <c r="T92" s="2" t="e">
        <f t="shared" si="8"/>
        <v>#VALUE!</v>
      </c>
      <c r="U92" s="1">
        <v>1.8</v>
      </c>
      <c r="V92" s="1" t="str">
        <f t="shared" si="11"/>
        <v xml:space="preserve"> </v>
      </c>
      <c r="W92" s="49" t="str">
        <f t="shared" si="12"/>
        <v/>
      </c>
    </row>
    <row r="93" spans="14:23">
      <c r="N93" s="2"/>
      <c r="O93" s="2"/>
      <c r="P93" s="2"/>
      <c r="Q93" s="14" t="str">
        <f t="shared" si="9"/>
        <v/>
      </c>
      <c r="R93" t="str">
        <f t="shared" si="10"/>
        <v/>
      </c>
      <c r="S93" s="47">
        <v>81</v>
      </c>
      <c r="T93" s="2" t="e">
        <f t="shared" si="8"/>
        <v>#VALUE!</v>
      </c>
      <c r="U93" s="1">
        <v>1.81</v>
      </c>
      <c r="V93" s="1" t="str">
        <f t="shared" si="11"/>
        <v xml:space="preserve"> </v>
      </c>
      <c r="W93" s="49" t="str">
        <f t="shared" si="12"/>
        <v/>
      </c>
    </row>
    <row r="94" spans="14:23">
      <c r="N94" s="2"/>
      <c r="O94" s="2"/>
      <c r="P94" s="2"/>
      <c r="Q94" s="14" t="str">
        <f t="shared" si="9"/>
        <v/>
      </c>
      <c r="R94" t="str">
        <f t="shared" si="10"/>
        <v/>
      </c>
      <c r="S94" s="47">
        <v>82</v>
      </c>
      <c r="T94" s="2" t="e">
        <f t="shared" si="8"/>
        <v>#VALUE!</v>
      </c>
      <c r="U94" s="1">
        <v>1.82</v>
      </c>
      <c r="V94" s="1" t="str">
        <f t="shared" si="11"/>
        <v xml:space="preserve"> </v>
      </c>
      <c r="W94" s="49" t="str">
        <f t="shared" si="12"/>
        <v/>
      </c>
    </row>
    <row r="95" spans="14:23">
      <c r="N95" s="2"/>
      <c r="O95" s="2"/>
      <c r="P95" s="2"/>
      <c r="Q95" s="14" t="str">
        <f t="shared" si="9"/>
        <v/>
      </c>
      <c r="R95" t="str">
        <f t="shared" si="10"/>
        <v/>
      </c>
      <c r="S95" s="47">
        <v>83</v>
      </c>
      <c r="T95" s="2" t="e">
        <f t="shared" si="8"/>
        <v>#VALUE!</v>
      </c>
      <c r="U95" s="1">
        <v>1.83</v>
      </c>
      <c r="V95" s="1" t="str">
        <f t="shared" si="11"/>
        <v xml:space="preserve"> </v>
      </c>
      <c r="W95" s="49" t="str">
        <f t="shared" si="12"/>
        <v/>
      </c>
    </row>
    <row r="96" spans="14:23">
      <c r="N96" s="2"/>
      <c r="O96" s="2"/>
      <c r="P96" s="2"/>
      <c r="Q96" s="14" t="str">
        <f t="shared" si="9"/>
        <v/>
      </c>
      <c r="R96" t="str">
        <f t="shared" si="10"/>
        <v/>
      </c>
      <c r="S96" s="47">
        <v>84</v>
      </c>
      <c r="T96" s="2" t="e">
        <f t="shared" si="8"/>
        <v>#VALUE!</v>
      </c>
      <c r="U96" s="1">
        <v>1.84</v>
      </c>
      <c r="V96" s="1" t="str">
        <f t="shared" si="11"/>
        <v xml:space="preserve"> </v>
      </c>
      <c r="W96" s="49" t="str">
        <f t="shared" si="12"/>
        <v/>
      </c>
    </row>
    <row r="97" spans="14:23">
      <c r="N97" s="2"/>
      <c r="O97" s="2"/>
      <c r="P97" s="2"/>
      <c r="Q97" s="14" t="str">
        <f t="shared" si="9"/>
        <v/>
      </c>
      <c r="R97" t="str">
        <f t="shared" si="10"/>
        <v/>
      </c>
      <c r="S97" s="47">
        <v>85</v>
      </c>
      <c r="T97" s="2" t="e">
        <f t="shared" si="8"/>
        <v>#VALUE!</v>
      </c>
      <c r="U97" s="1">
        <v>1.85</v>
      </c>
      <c r="V97" s="1" t="str">
        <f t="shared" si="11"/>
        <v xml:space="preserve"> </v>
      </c>
      <c r="W97" s="49" t="str">
        <f t="shared" si="12"/>
        <v/>
      </c>
    </row>
    <row r="98" spans="14:23">
      <c r="N98" s="2"/>
      <c r="O98" s="2"/>
      <c r="P98" s="2"/>
      <c r="Q98" s="14" t="str">
        <f t="shared" si="9"/>
        <v/>
      </c>
      <c r="R98" t="str">
        <f t="shared" si="10"/>
        <v/>
      </c>
      <c r="S98" s="47">
        <v>86</v>
      </c>
      <c r="T98" s="2" t="e">
        <f t="shared" si="8"/>
        <v>#VALUE!</v>
      </c>
      <c r="U98" s="1">
        <v>1.86</v>
      </c>
      <c r="V98" s="1" t="str">
        <f t="shared" si="11"/>
        <v xml:space="preserve"> </v>
      </c>
      <c r="W98" s="49" t="str">
        <f t="shared" si="12"/>
        <v/>
      </c>
    </row>
    <row r="99" spans="14:23">
      <c r="N99" s="2"/>
      <c r="O99" s="2"/>
      <c r="P99" s="2"/>
      <c r="Q99" s="14" t="str">
        <f t="shared" si="9"/>
        <v/>
      </c>
      <c r="R99" t="str">
        <f t="shared" si="10"/>
        <v/>
      </c>
      <c r="S99" s="47">
        <v>87</v>
      </c>
      <c r="T99" s="2" t="e">
        <f t="shared" si="8"/>
        <v>#VALUE!</v>
      </c>
      <c r="U99" s="1">
        <v>1.87</v>
      </c>
      <c r="V99" s="1" t="str">
        <f t="shared" si="11"/>
        <v xml:space="preserve"> </v>
      </c>
      <c r="W99" s="49" t="str">
        <f t="shared" si="12"/>
        <v/>
      </c>
    </row>
    <row r="100" spans="14:23">
      <c r="N100" s="2"/>
      <c r="O100" s="2"/>
      <c r="P100" s="2"/>
      <c r="Q100" s="14" t="str">
        <f t="shared" si="9"/>
        <v/>
      </c>
      <c r="R100" t="str">
        <f t="shared" si="10"/>
        <v/>
      </c>
      <c r="S100" s="47">
        <v>88</v>
      </c>
      <c r="T100" s="2" t="e">
        <f t="shared" si="8"/>
        <v>#VALUE!</v>
      </c>
      <c r="U100" s="1">
        <v>1.88</v>
      </c>
      <c r="V100" s="1" t="str">
        <f t="shared" si="11"/>
        <v xml:space="preserve"> </v>
      </c>
      <c r="W100" s="49" t="str">
        <f t="shared" si="12"/>
        <v/>
      </c>
    </row>
    <row r="101" spans="14:23">
      <c r="N101" s="2"/>
      <c r="O101" s="2"/>
      <c r="P101" s="2"/>
      <c r="Q101" s="14" t="str">
        <f t="shared" si="9"/>
        <v/>
      </c>
      <c r="R101" t="str">
        <f t="shared" si="10"/>
        <v/>
      </c>
      <c r="S101" s="47">
        <v>89</v>
      </c>
      <c r="T101" s="2" t="e">
        <f t="shared" si="8"/>
        <v>#VALUE!</v>
      </c>
      <c r="U101" s="1">
        <v>1.89</v>
      </c>
      <c r="V101" s="1" t="str">
        <f t="shared" si="11"/>
        <v xml:space="preserve"> </v>
      </c>
      <c r="W101" s="49" t="str">
        <f t="shared" si="12"/>
        <v/>
      </c>
    </row>
    <row r="102" spans="14:23">
      <c r="N102" s="2"/>
      <c r="O102" s="2"/>
      <c r="P102" s="2"/>
      <c r="Q102" s="14" t="str">
        <f t="shared" si="9"/>
        <v/>
      </c>
      <c r="R102" t="str">
        <f t="shared" si="10"/>
        <v/>
      </c>
      <c r="S102" s="47">
        <v>90</v>
      </c>
      <c r="T102" s="2" t="e">
        <f t="shared" si="8"/>
        <v>#VALUE!</v>
      </c>
      <c r="U102" s="1">
        <v>1.9</v>
      </c>
      <c r="V102" s="1" t="str">
        <f t="shared" si="11"/>
        <v xml:space="preserve"> </v>
      </c>
      <c r="W102" s="49" t="str">
        <f t="shared" si="12"/>
        <v/>
      </c>
    </row>
    <row r="103" spans="14:23">
      <c r="N103" s="2"/>
      <c r="O103" s="2"/>
      <c r="P103" s="2"/>
      <c r="Q103" s="14" t="str">
        <f t="shared" si="9"/>
        <v/>
      </c>
      <c r="R103" t="str">
        <f t="shared" si="10"/>
        <v/>
      </c>
      <c r="S103" s="47">
        <v>91</v>
      </c>
      <c r="T103" s="2" t="e">
        <f t="shared" si="8"/>
        <v>#VALUE!</v>
      </c>
      <c r="U103" s="1">
        <v>1.91</v>
      </c>
      <c r="V103" s="1" t="str">
        <f t="shared" si="11"/>
        <v xml:space="preserve"> </v>
      </c>
      <c r="W103" s="49" t="str">
        <f t="shared" si="12"/>
        <v/>
      </c>
    </row>
    <row r="104" spans="14:23">
      <c r="N104" s="2"/>
      <c r="O104" s="2"/>
      <c r="P104" s="2"/>
      <c r="Q104" s="14" t="str">
        <f t="shared" si="9"/>
        <v/>
      </c>
      <c r="R104" t="str">
        <f t="shared" si="10"/>
        <v/>
      </c>
      <c r="S104" s="47">
        <v>92</v>
      </c>
      <c r="T104" s="2" t="e">
        <f t="shared" si="8"/>
        <v>#VALUE!</v>
      </c>
      <c r="U104" s="1">
        <v>1.92</v>
      </c>
      <c r="V104" s="1" t="str">
        <f t="shared" si="11"/>
        <v xml:space="preserve"> </v>
      </c>
      <c r="W104" s="49" t="str">
        <f t="shared" si="12"/>
        <v/>
      </c>
    </row>
    <row r="105" spans="14:23">
      <c r="N105" s="2"/>
      <c r="O105" s="2"/>
      <c r="P105" s="2"/>
      <c r="Q105" s="14" t="str">
        <f t="shared" si="9"/>
        <v/>
      </c>
      <c r="R105" t="str">
        <f t="shared" si="10"/>
        <v/>
      </c>
      <c r="S105" s="47">
        <v>93</v>
      </c>
      <c r="T105" s="2" t="e">
        <f t="shared" si="8"/>
        <v>#VALUE!</v>
      </c>
      <c r="U105" s="1">
        <v>1.93</v>
      </c>
      <c r="V105" s="1" t="str">
        <f t="shared" si="11"/>
        <v xml:space="preserve"> </v>
      </c>
      <c r="W105" s="49" t="str">
        <f t="shared" si="12"/>
        <v/>
      </c>
    </row>
    <row r="106" spans="14:23">
      <c r="N106" s="2"/>
      <c r="O106" s="2"/>
      <c r="P106" s="2"/>
      <c r="Q106" s="14" t="str">
        <f t="shared" si="9"/>
        <v/>
      </c>
      <c r="R106" t="str">
        <f t="shared" si="10"/>
        <v/>
      </c>
      <c r="S106" s="47">
        <v>94</v>
      </c>
      <c r="T106" s="2" t="e">
        <f t="shared" si="8"/>
        <v>#VALUE!</v>
      </c>
      <c r="U106" s="1">
        <v>1.94</v>
      </c>
      <c r="V106" s="1" t="str">
        <f t="shared" si="11"/>
        <v xml:space="preserve"> </v>
      </c>
      <c r="W106" s="49" t="str">
        <f t="shared" si="12"/>
        <v/>
      </c>
    </row>
    <row r="107" spans="14:23">
      <c r="N107" s="2"/>
      <c r="O107" s="2"/>
      <c r="P107" s="2"/>
      <c r="Q107" s="14" t="str">
        <f t="shared" si="9"/>
        <v/>
      </c>
      <c r="R107" t="str">
        <f t="shared" si="10"/>
        <v/>
      </c>
      <c r="S107" s="47">
        <v>95</v>
      </c>
      <c r="T107" s="2" t="e">
        <f t="shared" si="8"/>
        <v>#VALUE!</v>
      </c>
      <c r="U107" s="1">
        <v>1.95</v>
      </c>
      <c r="V107" s="1" t="str">
        <f t="shared" si="11"/>
        <v xml:space="preserve"> </v>
      </c>
      <c r="W107" s="49" t="str">
        <f t="shared" si="12"/>
        <v/>
      </c>
    </row>
    <row r="108" spans="14:23">
      <c r="N108" s="2"/>
      <c r="O108" s="2"/>
      <c r="P108" s="2"/>
      <c r="Q108" s="14" t="str">
        <f t="shared" si="9"/>
        <v/>
      </c>
      <c r="R108" t="str">
        <f t="shared" si="10"/>
        <v/>
      </c>
      <c r="S108" s="47">
        <v>96</v>
      </c>
      <c r="T108" s="2" t="e">
        <f t="shared" si="8"/>
        <v>#VALUE!</v>
      </c>
      <c r="U108" s="1">
        <v>1.96</v>
      </c>
      <c r="V108" s="1" t="str">
        <f t="shared" si="11"/>
        <v xml:space="preserve"> </v>
      </c>
      <c r="W108" s="49" t="str">
        <f t="shared" si="12"/>
        <v/>
      </c>
    </row>
    <row r="109" spans="14:23">
      <c r="N109" s="2"/>
      <c r="O109" s="2"/>
      <c r="P109" s="2"/>
      <c r="Q109" s="14" t="str">
        <f t="shared" si="9"/>
        <v/>
      </c>
      <c r="R109" t="str">
        <f t="shared" si="10"/>
        <v/>
      </c>
      <c r="S109" s="47">
        <v>97</v>
      </c>
      <c r="T109" s="2" t="e">
        <f t="shared" si="8"/>
        <v>#VALUE!</v>
      </c>
      <c r="U109" s="1">
        <v>1.97</v>
      </c>
      <c r="V109" s="1" t="str">
        <f t="shared" si="11"/>
        <v xml:space="preserve"> </v>
      </c>
      <c r="W109" s="49" t="str">
        <f t="shared" si="12"/>
        <v/>
      </c>
    </row>
    <row r="110" spans="14:23">
      <c r="N110" s="2"/>
      <c r="O110" s="2"/>
      <c r="P110" s="2"/>
      <c r="Q110" s="14" t="str">
        <f t="shared" si="9"/>
        <v/>
      </c>
      <c r="R110" t="str">
        <f t="shared" si="10"/>
        <v/>
      </c>
      <c r="S110" s="47">
        <v>98</v>
      </c>
      <c r="T110" s="2" t="e">
        <f t="shared" si="8"/>
        <v>#VALUE!</v>
      </c>
      <c r="U110" s="1">
        <v>1.98</v>
      </c>
      <c r="V110" s="1" t="str">
        <f t="shared" si="11"/>
        <v xml:space="preserve"> </v>
      </c>
      <c r="W110" s="49" t="str">
        <f t="shared" si="12"/>
        <v/>
      </c>
    </row>
    <row r="111" spans="14:23">
      <c r="N111" s="2"/>
      <c r="O111" s="2"/>
      <c r="P111" s="2"/>
      <c r="Q111" s="14" t="str">
        <f t="shared" si="9"/>
        <v/>
      </c>
      <c r="R111" t="str">
        <f t="shared" si="10"/>
        <v/>
      </c>
      <c r="S111" s="47">
        <v>99</v>
      </c>
      <c r="T111" s="2" t="e">
        <f t="shared" si="8"/>
        <v>#VALUE!</v>
      </c>
      <c r="U111" s="1">
        <v>1.99</v>
      </c>
      <c r="V111" s="1" t="str">
        <f t="shared" si="11"/>
        <v xml:space="preserve"> </v>
      </c>
      <c r="W111" s="49" t="str">
        <f t="shared" si="12"/>
        <v/>
      </c>
    </row>
    <row r="112" spans="14:23">
      <c r="N112" s="2"/>
      <c r="O112" s="2"/>
      <c r="P112" s="2"/>
      <c r="Q112" s="14">
        <f t="shared" si="9"/>
        <v>1</v>
      </c>
      <c r="R112" t="str">
        <f t="shared" si="10"/>
        <v/>
      </c>
      <c r="S112" s="47">
        <v>100</v>
      </c>
      <c r="T112" s="2">
        <f t="shared" si="8"/>
        <v>1</v>
      </c>
      <c r="U112" s="1">
        <v>2</v>
      </c>
      <c r="V112" s="1">
        <f t="shared" si="11"/>
        <v>1</v>
      </c>
      <c r="W112" s="49">
        <f t="shared" si="12"/>
        <v>1</v>
      </c>
    </row>
    <row r="113" spans="14:23">
      <c r="N113" s="2"/>
      <c r="O113" s="2"/>
      <c r="P113" s="2"/>
      <c r="Q113" s="14" t="str">
        <f t="shared" si="9"/>
        <v/>
      </c>
      <c r="R113">
        <f t="shared" si="10"/>
        <v>2</v>
      </c>
      <c r="S113" s="47">
        <v>101</v>
      </c>
      <c r="T113" s="2">
        <f t="shared" si="8"/>
        <v>2</v>
      </c>
      <c r="U113" s="1">
        <v>2.02</v>
      </c>
      <c r="V113" s="1">
        <f t="shared" si="11"/>
        <v>2</v>
      </c>
      <c r="W113" s="49">
        <f t="shared" si="12"/>
        <v>1</v>
      </c>
    </row>
    <row r="114" spans="14:23">
      <c r="N114" s="2"/>
      <c r="O114" s="2"/>
      <c r="P114" s="2"/>
      <c r="Q114" s="14" t="str">
        <f t="shared" si="9"/>
        <v/>
      </c>
      <c r="R114" t="str">
        <f t="shared" si="10"/>
        <v/>
      </c>
      <c r="S114" s="47">
        <v>102</v>
      </c>
      <c r="T114" s="2">
        <f t="shared" si="8"/>
        <v>3</v>
      </c>
      <c r="U114" s="1">
        <v>2.04</v>
      </c>
      <c r="V114" s="1" t="str">
        <f t="shared" si="11"/>
        <v xml:space="preserve"> </v>
      </c>
      <c r="W114" s="49" t="str">
        <f t="shared" si="12"/>
        <v/>
      </c>
    </row>
    <row r="115" spans="14:23">
      <c r="N115" s="2"/>
      <c r="O115" s="2"/>
      <c r="P115" s="2"/>
      <c r="Q115" s="14" t="str">
        <f t="shared" si="9"/>
        <v/>
      </c>
      <c r="R115" t="str">
        <f t="shared" si="10"/>
        <v/>
      </c>
      <c r="S115" s="47">
        <v>103</v>
      </c>
      <c r="T115" s="2">
        <f t="shared" si="8"/>
        <v>4</v>
      </c>
      <c r="U115" s="1">
        <v>2.06</v>
      </c>
      <c r="V115" s="1" t="str">
        <f t="shared" si="11"/>
        <v xml:space="preserve"> </v>
      </c>
      <c r="W115" s="49" t="str">
        <f t="shared" si="12"/>
        <v/>
      </c>
    </row>
    <row r="116" spans="14:23">
      <c r="N116" s="2"/>
      <c r="O116" s="2"/>
      <c r="P116" s="2"/>
      <c r="Q116" s="14" t="str">
        <f t="shared" si="9"/>
        <v/>
      </c>
      <c r="R116" t="str">
        <f t="shared" si="10"/>
        <v/>
      </c>
      <c r="S116" s="47">
        <v>104</v>
      </c>
      <c r="T116" s="2">
        <f t="shared" si="8"/>
        <v>5</v>
      </c>
      <c r="U116" s="1">
        <v>2.08</v>
      </c>
      <c r="V116" s="1" t="str">
        <f t="shared" si="11"/>
        <v xml:space="preserve"> </v>
      </c>
      <c r="W116" s="49" t="str">
        <f t="shared" si="12"/>
        <v/>
      </c>
    </row>
    <row r="117" spans="14:23">
      <c r="N117" s="2"/>
      <c r="O117" s="2"/>
      <c r="P117" s="2"/>
      <c r="Q117" s="14" t="str">
        <f t="shared" si="9"/>
        <v/>
      </c>
      <c r="R117" t="str">
        <f t="shared" si="10"/>
        <v/>
      </c>
      <c r="S117" s="47">
        <v>105</v>
      </c>
      <c r="T117" s="2">
        <f t="shared" si="8"/>
        <v>6</v>
      </c>
      <c r="U117" s="1">
        <v>2.1</v>
      </c>
      <c r="V117" s="1" t="str">
        <f t="shared" si="11"/>
        <v xml:space="preserve"> </v>
      </c>
      <c r="W117" s="49" t="str">
        <f t="shared" si="12"/>
        <v/>
      </c>
    </row>
    <row r="118" spans="14:23">
      <c r="N118" s="2"/>
      <c r="O118" s="2"/>
      <c r="P118" s="2"/>
      <c r="Q118" s="14" t="str">
        <f t="shared" si="9"/>
        <v/>
      </c>
      <c r="R118" t="str">
        <f t="shared" si="10"/>
        <v/>
      </c>
      <c r="S118" s="47">
        <v>106</v>
      </c>
      <c r="T118" s="2">
        <f t="shared" si="8"/>
        <v>7</v>
      </c>
      <c r="U118" s="1">
        <v>2.12</v>
      </c>
      <c r="V118" s="1" t="str">
        <f t="shared" si="11"/>
        <v xml:space="preserve"> </v>
      </c>
      <c r="W118" s="49" t="str">
        <f t="shared" si="12"/>
        <v/>
      </c>
    </row>
    <row r="119" spans="14:23">
      <c r="N119" s="2"/>
      <c r="O119" s="2"/>
      <c r="P119" s="2"/>
      <c r="Q119" s="14" t="str">
        <f t="shared" si="9"/>
        <v/>
      </c>
      <c r="R119" t="str">
        <f t="shared" si="10"/>
        <v/>
      </c>
      <c r="S119" s="47">
        <v>107</v>
      </c>
      <c r="T119" s="2">
        <f t="shared" si="8"/>
        <v>8</v>
      </c>
      <c r="U119" s="1">
        <v>2.14</v>
      </c>
      <c r="V119" s="1" t="str">
        <f t="shared" si="11"/>
        <v xml:space="preserve"> </v>
      </c>
      <c r="W119" s="49" t="str">
        <f t="shared" si="12"/>
        <v/>
      </c>
    </row>
    <row r="120" spans="14:23">
      <c r="N120" s="2"/>
      <c r="O120" s="2"/>
      <c r="P120" s="2"/>
      <c r="Q120" s="14" t="str">
        <f t="shared" si="9"/>
        <v/>
      </c>
      <c r="R120" t="str">
        <f t="shared" si="10"/>
        <v/>
      </c>
      <c r="S120" s="47">
        <v>108</v>
      </c>
      <c r="T120" s="2">
        <f t="shared" si="8"/>
        <v>9</v>
      </c>
      <c r="U120" s="1">
        <v>2.16</v>
      </c>
      <c r="V120" s="1" t="str">
        <f t="shared" si="11"/>
        <v xml:space="preserve"> </v>
      </c>
      <c r="W120" s="49" t="str">
        <f t="shared" si="12"/>
        <v/>
      </c>
    </row>
    <row r="121" spans="14:23">
      <c r="N121" s="2"/>
      <c r="O121" s="2"/>
      <c r="P121" s="2"/>
      <c r="Q121" s="14" t="str">
        <f t="shared" si="9"/>
        <v/>
      </c>
      <c r="R121" t="str">
        <f t="shared" si="10"/>
        <v/>
      </c>
      <c r="S121" s="47">
        <v>109</v>
      </c>
      <c r="T121" s="2">
        <f t="shared" si="8"/>
        <v>10</v>
      </c>
      <c r="U121" s="1">
        <v>2.1800000000000002</v>
      </c>
      <c r="V121" s="1" t="str">
        <f t="shared" si="11"/>
        <v xml:space="preserve"> </v>
      </c>
      <c r="W121" s="49" t="str">
        <f t="shared" si="12"/>
        <v/>
      </c>
    </row>
    <row r="122" spans="14:23">
      <c r="N122" s="2"/>
      <c r="O122" s="2"/>
      <c r="P122" s="2"/>
      <c r="Q122" s="14" t="str">
        <f t="shared" si="9"/>
        <v/>
      </c>
      <c r="R122" t="str">
        <f t="shared" si="10"/>
        <v/>
      </c>
      <c r="S122" s="47">
        <v>110</v>
      </c>
      <c r="T122" s="2">
        <f t="shared" si="8"/>
        <v>11</v>
      </c>
      <c r="U122" s="1">
        <v>2.2000000000000002</v>
      </c>
      <c r="V122" s="1" t="str">
        <f t="shared" si="11"/>
        <v xml:space="preserve"> </v>
      </c>
      <c r="W122" s="49" t="str">
        <f t="shared" si="12"/>
        <v/>
      </c>
    </row>
    <row r="123" spans="14:23">
      <c r="N123" s="2"/>
      <c r="O123" s="2"/>
      <c r="P123" s="2"/>
      <c r="Q123" s="14" t="str">
        <f t="shared" si="9"/>
        <v/>
      </c>
      <c r="R123" t="str">
        <f t="shared" si="10"/>
        <v/>
      </c>
      <c r="S123" s="47">
        <v>111</v>
      </c>
      <c r="T123" s="2">
        <f t="shared" si="8"/>
        <v>12</v>
      </c>
      <c r="U123" s="1">
        <v>2.2200000000000002</v>
      </c>
      <c r="V123" s="1" t="str">
        <f t="shared" si="11"/>
        <v xml:space="preserve"> </v>
      </c>
      <c r="W123" s="49" t="str">
        <f t="shared" si="12"/>
        <v/>
      </c>
    </row>
    <row r="124" spans="14:23">
      <c r="N124" s="2"/>
      <c r="O124" s="2"/>
      <c r="P124" s="2"/>
      <c r="Q124" s="14" t="str">
        <f t="shared" si="9"/>
        <v/>
      </c>
      <c r="R124" t="str">
        <f t="shared" si="10"/>
        <v/>
      </c>
      <c r="S124" s="47">
        <v>112</v>
      </c>
      <c r="T124" s="2">
        <f t="shared" si="8"/>
        <v>13</v>
      </c>
      <c r="U124" s="1">
        <v>2.2400000000000002</v>
      </c>
      <c r="V124" s="1" t="str">
        <f t="shared" si="11"/>
        <v xml:space="preserve"> </v>
      </c>
      <c r="W124" s="49" t="str">
        <f t="shared" si="12"/>
        <v/>
      </c>
    </row>
    <row r="125" spans="14:23">
      <c r="N125" s="2"/>
      <c r="O125" s="2"/>
      <c r="P125" s="2"/>
      <c r="Q125" s="14" t="str">
        <f t="shared" si="9"/>
        <v/>
      </c>
      <c r="R125" t="str">
        <f t="shared" si="10"/>
        <v/>
      </c>
      <c r="S125" s="47">
        <v>113</v>
      </c>
      <c r="T125" s="2">
        <f t="shared" si="8"/>
        <v>14</v>
      </c>
      <c r="U125" s="1">
        <v>2.2599999999999998</v>
      </c>
      <c r="V125" s="1" t="str">
        <f t="shared" si="11"/>
        <v xml:space="preserve"> </v>
      </c>
      <c r="W125" s="49" t="str">
        <f t="shared" si="12"/>
        <v/>
      </c>
    </row>
    <row r="126" spans="14:23">
      <c r="N126" s="2"/>
      <c r="O126" s="2"/>
      <c r="P126" s="2"/>
      <c r="Q126" s="14" t="str">
        <f t="shared" si="9"/>
        <v/>
      </c>
      <c r="R126" t="str">
        <f t="shared" si="10"/>
        <v/>
      </c>
      <c r="S126" s="47">
        <v>114</v>
      </c>
      <c r="T126" s="2">
        <f t="shared" si="8"/>
        <v>15</v>
      </c>
      <c r="U126" s="1">
        <v>2.2799999999999998</v>
      </c>
      <c r="V126" s="1" t="str">
        <f t="shared" si="11"/>
        <v xml:space="preserve"> </v>
      </c>
      <c r="W126" s="49" t="str">
        <f t="shared" si="12"/>
        <v/>
      </c>
    </row>
    <row r="127" spans="14:23">
      <c r="N127" s="2"/>
      <c r="O127" s="2"/>
      <c r="P127" s="2"/>
      <c r="Q127" s="14" t="str">
        <f t="shared" si="9"/>
        <v/>
      </c>
      <c r="R127" t="str">
        <f t="shared" si="10"/>
        <v/>
      </c>
      <c r="S127" s="47">
        <v>115</v>
      </c>
      <c r="T127" s="2">
        <f t="shared" si="8"/>
        <v>16</v>
      </c>
      <c r="U127" s="1">
        <v>2.2999999999999998</v>
      </c>
      <c r="V127" s="1" t="str">
        <f t="shared" si="11"/>
        <v xml:space="preserve"> </v>
      </c>
      <c r="W127" s="49" t="str">
        <f t="shared" si="12"/>
        <v/>
      </c>
    </row>
    <row r="128" spans="14:23">
      <c r="N128" s="2"/>
      <c r="O128" s="2"/>
      <c r="P128" s="2"/>
      <c r="Q128" s="14" t="str">
        <f t="shared" si="9"/>
        <v/>
      </c>
      <c r="R128" t="str">
        <f t="shared" si="10"/>
        <v/>
      </c>
      <c r="S128" s="47">
        <v>116</v>
      </c>
      <c r="T128" s="2">
        <f t="shared" si="8"/>
        <v>17</v>
      </c>
      <c r="U128" s="1">
        <v>2.3199999999999998</v>
      </c>
      <c r="V128" s="1" t="str">
        <f t="shared" si="11"/>
        <v xml:space="preserve"> </v>
      </c>
      <c r="W128" s="49" t="str">
        <f t="shared" si="12"/>
        <v/>
      </c>
    </row>
    <row r="129" spans="14:23">
      <c r="N129" s="2"/>
      <c r="O129" s="2"/>
      <c r="P129" s="2"/>
      <c r="Q129" s="14" t="str">
        <f t="shared" si="9"/>
        <v/>
      </c>
      <c r="R129" t="str">
        <f t="shared" si="10"/>
        <v/>
      </c>
      <c r="S129" s="47">
        <v>117</v>
      </c>
      <c r="T129" s="2">
        <f t="shared" si="8"/>
        <v>18</v>
      </c>
      <c r="U129" s="1">
        <v>2.34</v>
      </c>
      <c r="V129" s="1" t="str">
        <f t="shared" si="11"/>
        <v xml:space="preserve"> </v>
      </c>
      <c r="W129" s="49" t="str">
        <f t="shared" si="12"/>
        <v/>
      </c>
    </row>
    <row r="130" spans="14:23">
      <c r="N130" s="2"/>
      <c r="O130" s="2"/>
      <c r="P130" s="2"/>
      <c r="Q130" s="14" t="str">
        <f t="shared" si="9"/>
        <v/>
      </c>
      <c r="R130" t="str">
        <f t="shared" si="10"/>
        <v/>
      </c>
      <c r="S130" s="47">
        <v>118</v>
      </c>
      <c r="T130" s="2">
        <f t="shared" si="8"/>
        <v>19</v>
      </c>
      <c r="U130" s="1">
        <v>2.36</v>
      </c>
      <c r="V130" s="1" t="str">
        <f t="shared" si="11"/>
        <v xml:space="preserve"> </v>
      </c>
      <c r="W130" s="49" t="str">
        <f t="shared" si="12"/>
        <v/>
      </c>
    </row>
    <row r="131" spans="14:23">
      <c r="N131" s="2"/>
      <c r="O131" s="2"/>
      <c r="P131" s="2"/>
      <c r="Q131" s="14" t="str">
        <f t="shared" si="9"/>
        <v/>
      </c>
      <c r="R131" t="str">
        <f t="shared" si="10"/>
        <v/>
      </c>
      <c r="S131" s="47">
        <v>119</v>
      </c>
      <c r="T131" s="2">
        <f t="shared" si="8"/>
        <v>20</v>
      </c>
      <c r="U131" s="1">
        <v>2.38</v>
      </c>
      <c r="V131" s="1" t="str">
        <f t="shared" si="11"/>
        <v xml:space="preserve"> </v>
      </c>
      <c r="W131" s="49" t="str">
        <f t="shared" si="12"/>
        <v/>
      </c>
    </row>
    <row r="132" spans="14:23">
      <c r="N132" s="2"/>
      <c r="O132" s="2"/>
      <c r="P132" s="2"/>
      <c r="Q132" s="14" t="str">
        <f t="shared" si="9"/>
        <v/>
      </c>
      <c r="R132" t="str">
        <f t="shared" si="10"/>
        <v/>
      </c>
      <c r="S132" s="47">
        <v>120</v>
      </c>
      <c r="T132" s="2">
        <f t="shared" si="8"/>
        <v>21</v>
      </c>
      <c r="U132" s="1">
        <v>2.4</v>
      </c>
      <c r="V132" s="1" t="str">
        <f t="shared" si="11"/>
        <v xml:space="preserve"> </v>
      </c>
      <c r="W132" s="49" t="str">
        <f t="shared" si="12"/>
        <v/>
      </c>
    </row>
    <row r="133" spans="14:23">
      <c r="N133" s="2"/>
      <c r="O133" s="2"/>
      <c r="P133" s="2"/>
      <c r="Q133" s="14" t="str">
        <f t="shared" si="9"/>
        <v/>
      </c>
      <c r="R133" t="str">
        <f t="shared" si="10"/>
        <v/>
      </c>
      <c r="S133" s="47">
        <v>121</v>
      </c>
      <c r="T133" s="2">
        <f t="shared" si="8"/>
        <v>22</v>
      </c>
      <c r="U133" s="1">
        <v>2.42</v>
      </c>
      <c r="V133" s="1" t="str">
        <f t="shared" si="11"/>
        <v xml:space="preserve"> </v>
      </c>
      <c r="W133" s="49" t="str">
        <f t="shared" si="12"/>
        <v/>
      </c>
    </row>
    <row r="134" spans="14:23">
      <c r="N134" s="2"/>
      <c r="O134" s="2"/>
      <c r="P134" s="2"/>
      <c r="Q134" s="14" t="str">
        <f t="shared" si="9"/>
        <v/>
      </c>
      <c r="R134" t="str">
        <f t="shared" si="10"/>
        <v/>
      </c>
      <c r="S134" s="47">
        <v>122</v>
      </c>
      <c r="T134" s="2">
        <f t="shared" si="8"/>
        <v>23</v>
      </c>
      <c r="U134" s="1">
        <v>2.44</v>
      </c>
      <c r="V134" s="1" t="str">
        <f t="shared" si="11"/>
        <v xml:space="preserve"> </v>
      </c>
      <c r="W134" s="49" t="str">
        <f t="shared" si="12"/>
        <v/>
      </c>
    </row>
    <row r="135" spans="14:23">
      <c r="N135" s="2"/>
      <c r="O135" s="2"/>
      <c r="P135" s="2"/>
      <c r="Q135" s="14" t="str">
        <f t="shared" si="9"/>
        <v/>
      </c>
      <c r="R135" t="str">
        <f t="shared" si="10"/>
        <v/>
      </c>
      <c r="S135" s="47">
        <v>123</v>
      </c>
      <c r="T135" s="2">
        <f t="shared" si="8"/>
        <v>24</v>
      </c>
      <c r="U135" s="1">
        <v>2.46</v>
      </c>
      <c r="V135" s="1" t="str">
        <f t="shared" si="11"/>
        <v xml:space="preserve"> </v>
      </c>
      <c r="W135" s="49" t="str">
        <f t="shared" si="12"/>
        <v/>
      </c>
    </row>
    <row r="136" spans="14:23">
      <c r="N136" s="2"/>
      <c r="O136" s="2"/>
      <c r="P136" s="2"/>
      <c r="Q136" s="14" t="str">
        <f t="shared" si="9"/>
        <v/>
      </c>
      <c r="R136" t="str">
        <f t="shared" si="10"/>
        <v/>
      </c>
      <c r="S136" s="47">
        <v>124</v>
      </c>
      <c r="T136" s="2">
        <f t="shared" si="8"/>
        <v>25</v>
      </c>
      <c r="U136" s="1">
        <v>2.48</v>
      </c>
      <c r="V136" s="1" t="str">
        <f t="shared" si="11"/>
        <v xml:space="preserve"> </v>
      </c>
      <c r="W136" s="49" t="str">
        <f t="shared" si="12"/>
        <v/>
      </c>
    </row>
    <row r="137" spans="14:23">
      <c r="N137" s="2"/>
      <c r="O137" s="2"/>
      <c r="P137" s="2"/>
      <c r="Q137" s="14" t="str">
        <f t="shared" si="9"/>
        <v/>
      </c>
      <c r="R137" t="str">
        <f t="shared" si="10"/>
        <v/>
      </c>
      <c r="S137" s="47">
        <v>125</v>
      </c>
      <c r="T137" s="2">
        <f t="shared" si="8"/>
        <v>26</v>
      </c>
      <c r="U137" s="1">
        <v>2.5</v>
      </c>
      <c r="V137" s="1" t="str">
        <f t="shared" si="11"/>
        <v xml:space="preserve"> </v>
      </c>
      <c r="W137" s="49" t="str">
        <f t="shared" si="12"/>
        <v/>
      </c>
    </row>
    <row r="138" spans="14:23">
      <c r="N138" s="2"/>
      <c r="O138" s="2"/>
      <c r="P138" s="2"/>
      <c r="Q138" s="14" t="str">
        <f t="shared" si="9"/>
        <v/>
      </c>
      <c r="R138" t="str">
        <f t="shared" si="10"/>
        <v/>
      </c>
      <c r="S138" s="47">
        <v>126</v>
      </c>
      <c r="T138" s="2">
        <f t="shared" si="8"/>
        <v>27</v>
      </c>
      <c r="U138" s="1">
        <v>2.52</v>
      </c>
      <c r="V138" s="1" t="str">
        <f t="shared" si="11"/>
        <v xml:space="preserve"> </v>
      </c>
      <c r="W138" s="49" t="str">
        <f t="shared" si="12"/>
        <v/>
      </c>
    </row>
    <row r="139" spans="14:23">
      <c r="N139" s="2"/>
      <c r="O139" s="2"/>
      <c r="P139" s="2"/>
      <c r="Q139" s="14" t="str">
        <f t="shared" si="9"/>
        <v/>
      </c>
      <c r="R139" t="str">
        <f t="shared" si="10"/>
        <v/>
      </c>
      <c r="S139" s="47">
        <v>127</v>
      </c>
      <c r="T139" s="2">
        <f t="shared" si="8"/>
        <v>28</v>
      </c>
      <c r="U139" s="1">
        <v>2.54</v>
      </c>
      <c r="V139" s="1" t="str">
        <f t="shared" si="11"/>
        <v xml:space="preserve"> </v>
      </c>
      <c r="W139" s="49" t="str">
        <f t="shared" si="12"/>
        <v/>
      </c>
    </row>
    <row r="140" spans="14:23">
      <c r="N140" s="2"/>
      <c r="O140" s="2"/>
      <c r="P140" s="2"/>
      <c r="Q140" s="14" t="str">
        <f t="shared" si="9"/>
        <v/>
      </c>
      <c r="R140" t="str">
        <f t="shared" si="10"/>
        <v/>
      </c>
      <c r="S140" s="47">
        <v>128</v>
      </c>
      <c r="T140" s="2">
        <f t="shared" si="8"/>
        <v>29</v>
      </c>
      <c r="U140" s="1">
        <v>2.56</v>
      </c>
      <c r="V140" s="1" t="str">
        <f t="shared" si="11"/>
        <v xml:space="preserve"> </v>
      </c>
      <c r="W140" s="49" t="str">
        <f t="shared" si="12"/>
        <v/>
      </c>
    </row>
    <row r="141" spans="14:23">
      <c r="N141" s="2"/>
      <c r="O141" s="2"/>
      <c r="P141" s="2"/>
      <c r="Q141" s="14" t="str">
        <f t="shared" si="9"/>
        <v/>
      </c>
      <c r="R141" t="str">
        <f t="shared" si="10"/>
        <v/>
      </c>
      <c r="S141" s="47">
        <v>129</v>
      </c>
      <c r="T141" s="2">
        <f t="shared" si="8"/>
        <v>30</v>
      </c>
      <c r="U141" s="1">
        <v>2.58</v>
      </c>
      <c r="V141" s="1" t="str">
        <f t="shared" si="11"/>
        <v xml:space="preserve"> </v>
      </c>
      <c r="W141" s="49" t="str">
        <f t="shared" si="12"/>
        <v/>
      </c>
    </row>
    <row r="142" spans="14:23">
      <c r="N142" s="2"/>
      <c r="O142" s="2"/>
      <c r="P142" s="2"/>
      <c r="Q142" s="14" t="str">
        <f t="shared" si="9"/>
        <v/>
      </c>
      <c r="R142" t="str">
        <f t="shared" si="10"/>
        <v/>
      </c>
      <c r="S142" s="47">
        <v>130</v>
      </c>
      <c r="T142" s="2">
        <f t="shared" ref="T142:T205" si="13">IF(V142=1,1,IF(AND(ISNUMBER(T141),T141&gt;100)," ",IF(AND(ISNUMBER(T141),T141+1&lt;102),T141+1," ")))</f>
        <v>31</v>
      </c>
      <c r="U142" s="1">
        <v>2.6</v>
      </c>
      <c r="V142" s="1" t="str">
        <f t="shared" si="11"/>
        <v xml:space="preserve"> </v>
      </c>
      <c r="W142" s="49" t="str">
        <f t="shared" si="12"/>
        <v/>
      </c>
    </row>
    <row r="143" spans="14:23">
      <c r="N143" s="2"/>
      <c r="O143" s="2"/>
      <c r="P143" s="2"/>
      <c r="Q143" s="14" t="str">
        <f t="shared" si="9"/>
        <v/>
      </c>
      <c r="R143" t="str">
        <f t="shared" si="10"/>
        <v/>
      </c>
      <c r="S143" s="47">
        <v>131</v>
      </c>
      <c r="T143" s="2">
        <f t="shared" si="13"/>
        <v>32</v>
      </c>
      <c r="U143" s="1">
        <v>2.62</v>
      </c>
      <c r="V143" s="1" t="str">
        <f t="shared" si="11"/>
        <v xml:space="preserve"> </v>
      </c>
      <c r="W143" s="49" t="str">
        <f t="shared" si="12"/>
        <v/>
      </c>
    </row>
    <row r="144" spans="14:23">
      <c r="N144" s="2"/>
      <c r="O144" s="2"/>
      <c r="P144" s="2"/>
      <c r="Q144" s="14" t="str">
        <f t="shared" ref="Q144:Q207" si="14">IF($A$9&gt;$A$10,"",IF(U144=$A$9,1,IF(U145=$A$10,2,"")))</f>
        <v/>
      </c>
      <c r="R144" t="str">
        <f t="shared" ref="R144:R207" si="15">IF($A$9&gt;$A$10,"",IF(U144=$A$10,2,""))</f>
        <v/>
      </c>
      <c r="S144" s="47">
        <v>132</v>
      </c>
      <c r="T144" s="2">
        <f t="shared" si="13"/>
        <v>33</v>
      </c>
      <c r="U144" s="1">
        <v>2.64</v>
      </c>
      <c r="V144" s="1" t="str">
        <f t="shared" ref="V144:V207" si="16">IF(U144=$A$9,1,IF(U144=$A$10,2," "))</f>
        <v xml:space="preserve"> </v>
      </c>
      <c r="W144" s="49" t="str">
        <f t="shared" ref="W144:W207" si="17">IF(Q144=1,1,IF(R143=2,"",W143))</f>
        <v/>
      </c>
    </row>
    <row r="145" spans="14:23">
      <c r="N145" s="2"/>
      <c r="O145" s="2"/>
      <c r="P145" s="2"/>
      <c r="Q145" s="14" t="str">
        <f t="shared" si="14"/>
        <v/>
      </c>
      <c r="R145" t="str">
        <f t="shared" si="15"/>
        <v/>
      </c>
      <c r="S145" s="47">
        <v>133</v>
      </c>
      <c r="T145" s="2">
        <f t="shared" si="13"/>
        <v>34</v>
      </c>
      <c r="U145" s="1">
        <v>2.66</v>
      </c>
      <c r="V145" s="1" t="str">
        <f t="shared" si="16"/>
        <v xml:space="preserve"> </v>
      </c>
      <c r="W145" s="49" t="str">
        <f t="shared" si="17"/>
        <v/>
      </c>
    </row>
    <row r="146" spans="14:23">
      <c r="N146" s="2"/>
      <c r="O146" s="2"/>
      <c r="P146" s="2"/>
      <c r="Q146" s="14" t="str">
        <f t="shared" si="14"/>
        <v/>
      </c>
      <c r="R146" t="str">
        <f t="shared" si="15"/>
        <v/>
      </c>
      <c r="S146" s="47">
        <v>134</v>
      </c>
      <c r="T146" s="2">
        <f t="shared" si="13"/>
        <v>35</v>
      </c>
      <c r="U146" s="1">
        <v>2.68</v>
      </c>
      <c r="V146" s="1" t="str">
        <f t="shared" si="16"/>
        <v xml:space="preserve"> </v>
      </c>
      <c r="W146" s="49" t="str">
        <f t="shared" si="17"/>
        <v/>
      </c>
    </row>
    <row r="147" spans="14:23">
      <c r="N147" s="2"/>
      <c r="O147" s="2"/>
      <c r="P147" s="2"/>
      <c r="Q147" s="14" t="str">
        <f t="shared" si="14"/>
        <v/>
      </c>
      <c r="R147" t="str">
        <f t="shared" si="15"/>
        <v/>
      </c>
      <c r="S147" s="47">
        <v>135</v>
      </c>
      <c r="T147" s="2">
        <f t="shared" si="13"/>
        <v>36</v>
      </c>
      <c r="U147" s="1">
        <v>2.7</v>
      </c>
      <c r="V147" s="1" t="str">
        <f t="shared" si="16"/>
        <v xml:space="preserve"> </v>
      </c>
      <c r="W147" s="49" t="str">
        <f t="shared" si="17"/>
        <v/>
      </c>
    </row>
    <row r="148" spans="14:23">
      <c r="N148" s="2"/>
      <c r="O148" s="2"/>
      <c r="P148" s="2"/>
      <c r="Q148" s="14" t="str">
        <f t="shared" si="14"/>
        <v/>
      </c>
      <c r="R148" t="str">
        <f t="shared" si="15"/>
        <v/>
      </c>
      <c r="S148" s="47">
        <v>136</v>
      </c>
      <c r="T148" s="2">
        <f t="shared" si="13"/>
        <v>37</v>
      </c>
      <c r="U148" s="1">
        <v>2.72</v>
      </c>
      <c r="V148" s="1" t="str">
        <f t="shared" si="16"/>
        <v xml:space="preserve"> </v>
      </c>
      <c r="W148" s="49" t="str">
        <f t="shared" si="17"/>
        <v/>
      </c>
    </row>
    <row r="149" spans="14:23">
      <c r="N149" s="2"/>
      <c r="O149" s="2"/>
      <c r="P149" s="2"/>
      <c r="Q149" s="14" t="str">
        <f t="shared" si="14"/>
        <v/>
      </c>
      <c r="R149" t="str">
        <f t="shared" si="15"/>
        <v/>
      </c>
      <c r="S149" s="47">
        <v>137</v>
      </c>
      <c r="T149" s="2">
        <f t="shared" si="13"/>
        <v>38</v>
      </c>
      <c r="U149" s="1">
        <v>2.74</v>
      </c>
      <c r="V149" s="1" t="str">
        <f t="shared" si="16"/>
        <v xml:space="preserve"> </v>
      </c>
      <c r="W149" s="49" t="str">
        <f t="shared" si="17"/>
        <v/>
      </c>
    </row>
    <row r="150" spans="14:23">
      <c r="N150" s="2"/>
      <c r="O150" s="2"/>
      <c r="P150" s="2"/>
      <c r="Q150" s="14" t="str">
        <f t="shared" si="14"/>
        <v/>
      </c>
      <c r="R150" t="str">
        <f t="shared" si="15"/>
        <v/>
      </c>
      <c r="S150" s="47">
        <v>138</v>
      </c>
      <c r="T150" s="2">
        <f t="shared" si="13"/>
        <v>39</v>
      </c>
      <c r="U150" s="1">
        <v>2.76</v>
      </c>
      <c r="V150" s="1" t="str">
        <f t="shared" si="16"/>
        <v xml:space="preserve"> </v>
      </c>
      <c r="W150" s="49" t="str">
        <f t="shared" si="17"/>
        <v/>
      </c>
    </row>
    <row r="151" spans="14:23">
      <c r="N151" s="2"/>
      <c r="O151" s="2"/>
      <c r="P151" s="2"/>
      <c r="Q151" s="14" t="str">
        <f t="shared" si="14"/>
        <v/>
      </c>
      <c r="R151" t="str">
        <f t="shared" si="15"/>
        <v/>
      </c>
      <c r="S151" s="47">
        <v>139</v>
      </c>
      <c r="T151" s="2">
        <f t="shared" si="13"/>
        <v>40</v>
      </c>
      <c r="U151" s="1">
        <v>2.78</v>
      </c>
      <c r="V151" s="1" t="str">
        <f t="shared" si="16"/>
        <v xml:space="preserve"> </v>
      </c>
      <c r="W151" s="49" t="str">
        <f t="shared" si="17"/>
        <v/>
      </c>
    </row>
    <row r="152" spans="14:23">
      <c r="N152" s="2"/>
      <c r="O152" s="2"/>
      <c r="P152" s="2"/>
      <c r="Q152" s="14" t="str">
        <f t="shared" si="14"/>
        <v/>
      </c>
      <c r="R152" t="str">
        <f t="shared" si="15"/>
        <v/>
      </c>
      <c r="S152" s="47">
        <v>140</v>
      </c>
      <c r="T152" s="2">
        <f t="shared" si="13"/>
        <v>41</v>
      </c>
      <c r="U152" s="1">
        <v>2.8</v>
      </c>
      <c r="V152" s="1" t="str">
        <f t="shared" si="16"/>
        <v xml:space="preserve"> </v>
      </c>
      <c r="W152" s="49" t="str">
        <f t="shared" si="17"/>
        <v/>
      </c>
    </row>
    <row r="153" spans="14:23">
      <c r="N153" s="2"/>
      <c r="O153" s="2"/>
      <c r="P153" s="2"/>
      <c r="Q153" s="14" t="str">
        <f t="shared" si="14"/>
        <v/>
      </c>
      <c r="R153" t="str">
        <f t="shared" si="15"/>
        <v/>
      </c>
      <c r="S153" s="47">
        <v>141</v>
      </c>
      <c r="T153" s="2">
        <f t="shared" si="13"/>
        <v>42</v>
      </c>
      <c r="U153" s="1">
        <v>2.82</v>
      </c>
      <c r="V153" s="1" t="str">
        <f t="shared" si="16"/>
        <v xml:space="preserve"> </v>
      </c>
      <c r="W153" s="49" t="str">
        <f t="shared" si="17"/>
        <v/>
      </c>
    </row>
    <row r="154" spans="14:23">
      <c r="N154" s="2"/>
      <c r="O154" s="2"/>
      <c r="P154" s="2"/>
      <c r="Q154" s="14" t="str">
        <f t="shared" si="14"/>
        <v/>
      </c>
      <c r="R154" t="str">
        <f t="shared" si="15"/>
        <v/>
      </c>
      <c r="S154" s="47">
        <v>142</v>
      </c>
      <c r="T154" s="2">
        <f t="shared" si="13"/>
        <v>43</v>
      </c>
      <c r="U154" s="1">
        <v>2.84</v>
      </c>
      <c r="V154" s="1" t="str">
        <f t="shared" si="16"/>
        <v xml:space="preserve"> </v>
      </c>
      <c r="W154" s="49" t="str">
        <f t="shared" si="17"/>
        <v/>
      </c>
    </row>
    <row r="155" spans="14:23">
      <c r="N155" s="2"/>
      <c r="O155" s="2"/>
      <c r="P155" s="2"/>
      <c r="Q155" s="14" t="str">
        <f t="shared" si="14"/>
        <v/>
      </c>
      <c r="R155" t="str">
        <f t="shared" si="15"/>
        <v/>
      </c>
      <c r="S155" s="47">
        <v>143</v>
      </c>
      <c r="T155" s="2">
        <f t="shared" si="13"/>
        <v>44</v>
      </c>
      <c r="U155" s="1">
        <v>2.86</v>
      </c>
      <c r="V155" s="1" t="str">
        <f t="shared" si="16"/>
        <v xml:space="preserve"> </v>
      </c>
      <c r="W155" s="49" t="str">
        <f t="shared" si="17"/>
        <v/>
      </c>
    </row>
    <row r="156" spans="14:23">
      <c r="N156" s="2"/>
      <c r="O156" s="2"/>
      <c r="P156" s="2"/>
      <c r="Q156" s="14" t="str">
        <f t="shared" si="14"/>
        <v/>
      </c>
      <c r="R156" t="str">
        <f t="shared" si="15"/>
        <v/>
      </c>
      <c r="S156" s="47">
        <v>144</v>
      </c>
      <c r="T156" s="2">
        <f t="shared" si="13"/>
        <v>45</v>
      </c>
      <c r="U156" s="1">
        <v>2.88</v>
      </c>
      <c r="V156" s="1" t="str">
        <f t="shared" si="16"/>
        <v xml:space="preserve"> </v>
      </c>
      <c r="W156" s="49" t="str">
        <f t="shared" si="17"/>
        <v/>
      </c>
    </row>
    <row r="157" spans="14:23">
      <c r="N157" s="2"/>
      <c r="O157" s="2"/>
      <c r="P157" s="2"/>
      <c r="Q157" s="14" t="str">
        <f t="shared" si="14"/>
        <v/>
      </c>
      <c r="R157" t="str">
        <f t="shared" si="15"/>
        <v/>
      </c>
      <c r="S157" s="47">
        <v>145</v>
      </c>
      <c r="T157" s="2">
        <f t="shared" si="13"/>
        <v>46</v>
      </c>
      <c r="U157" s="1">
        <v>2.9</v>
      </c>
      <c r="V157" s="1" t="str">
        <f t="shared" si="16"/>
        <v xml:space="preserve"> </v>
      </c>
      <c r="W157" s="49" t="str">
        <f t="shared" si="17"/>
        <v/>
      </c>
    </row>
    <row r="158" spans="14:23">
      <c r="N158" s="2"/>
      <c r="O158" s="2"/>
      <c r="P158" s="2"/>
      <c r="Q158" s="14" t="str">
        <f t="shared" si="14"/>
        <v/>
      </c>
      <c r="R158" t="str">
        <f t="shared" si="15"/>
        <v/>
      </c>
      <c r="S158" s="47">
        <v>146</v>
      </c>
      <c r="T158" s="2">
        <f t="shared" si="13"/>
        <v>47</v>
      </c>
      <c r="U158" s="1">
        <v>2.92</v>
      </c>
      <c r="V158" s="1" t="str">
        <f t="shared" si="16"/>
        <v xml:space="preserve"> </v>
      </c>
      <c r="W158" s="49" t="str">
        <f t="shared" si="17"/>
        <v/>
      </c>
    </row>
    <row r="159" spans="14:23">
      <c r="N159" s="2"/>
      <c r="O159" s="2"/>
      <c r="P159" s="2"/>
      <c r="Q159" s="14" t="str">
        <f t="shared" si="14"/>
        <v/>
      </c>
      <c r="R159" t="str">
        <f t="shared" si="15"/>
        <v/>
      </c>
      <c r="S159" s="47">
        <v>147</v>
      </c>
      <c r="T159" s="2">
        <f t="shared" si="13"/>
        <v>48</v>
      </c>
      <c r="U159" s="1">
        <v>2.94</v>
      </c>
      <c r="V159" s="1" t="str">
        <f t="shared" si="16"/>
        <v xml:space="preserve"> </v>
      </c>
      <c r="W159" s="49" t="str">
        <f t="shared" si="17"/>
        <v/>
      </c>
    </row>
    <row r="160" spans="14:23">
      <c r="N160" s="2"/>
      <c r="O160" s="2"/>
      <c r="P160" s="2"/>
      <c r="Q160" s="14" t="str">
        <f t="shared" si="14"/>
        <v/>
      </c>
      <c r="R160" t="str">
        <f t="shared" si="15"/>
        <v/>
      </c>
      <c r="S160" s="47">
        <v>148</v>
      </c>
      <c r="T160" s="2">
        <f t="shared" si="13"/>
        <v>49</v>
      </c>
      <c r="U160" s="1">
        <v>2.96</v>
      </c>
      <c r="V160" s="1" t="str">
        <f t="shared" si="16"/>
        <v xml:space="preserve"> </v>
      </c>
      <c r="W160" s="49" t="str">
        <f t="shared" si="17"/>
        <v/>
      </c>
    </row>
    <row r="161" spans="14:23">
      <c r="N161" s="2"/>
      <c r="O161" s="2"/>
      <c r="P161" s="2"/>
      <c r="Q161" s="14" t="str">
        <f t="shared" si="14"/>
        <v/>
      </c>
      <c r="R161" t="str">
        <f t="shared" si="15"/>
        <v/>
      </c>
      <c r="S161" s="47">
        <v>149</v>
      </c>
      <c r="T161" s="2">
        <f t="shared" si="13"/>
        <v>50</v>
      </c>
      <c r="U161" s="1">
        <v>2.98</v>
      </c>
      <c r="V161" s="1" t="str">
        <f t="shared" si="16"/>
        <v xml:space="preserve"> </v>
      </c>
      <c r="W161" s="49" t="str">
        <f t="shared" si="17"/>
        <v/>
      </c>
    </row>
    <row r="162" spans="14:23">
      <c r="N162" s="2"/>
      <c r="O162" s="2"/>
      <c r="P162" s="2"/>
      <c r="Q162" s="14" t="str">
        <f t="shared" si="14"/>
        <v/>
      </c>
      <c r="R162" t="str">
        <f t="shared" si="15"/>
        <v/>
      </c>
      <c r="S162" s="47">
        <v>150</v>
      </c>
      <c r="T162" s="2">
        <f t="shared" si="13"/>
        <v>51</v>
      </c>
      <c r="U162" s="1">
        <v>3</v>
      </c>
      <c r="V162" s="1" t="str">
        <f t="shared" si="16"/>
        <v xml:space="preserve"> </v>
      </c>
      <c r="W162" s="49" t="str">
        <f t="shared" si="17"/>
        <v/>
      </c>
    </row>
    <row r="163" spans="14:23">
      <c r="N163" s="2"/>
      <c r="O163" s="2"/>
      <c r="P163" s="2"/>
      <c r="Q163" s="14" t="str">
        <f t="shared" si="14"/>
        <v/>
      </c>
      <c r="R163" t="str">
        <f t="shared" si="15"/>
        <v/>
      </c>
      <c r="S163" s="47">
        <v>151</v>
      </c>
      <c r="T163" s="2">
        <f t="shared" si="13"/>
        <v>52</v>
      </c>
      <c r="U163" s="1">
        <v>3.05</v>
      </c>
      <c r="V163" s="1" t="str">
        <f t="shared" si="16"/>
        <v xml:space="preserve"> </v>
      </c>
      <c r="W163" s="49" t="str">
        <f t="shared" si="17"/>
        <v/>
      </c>
    </row>
    <row r="164" spans="14:23">
      <c r="N164" s="2"/>
      <c r="O164" s="2"/>
      <c r="P164" s="2"/>
      <c r="Q164" s="14" t="str">
        <f t="shared" si="14"/>
        <v/>
      </c>
      <c r="R164" t="str">
        <f t="shared" si="15"/>
        <v/>
      </c>
      <c r="S164" s="47">
        <v>152</v>
      </c>
      <c r="T164" s="2">
        <f t="shared" si="13"/>
        <v>53</v>
      </c>
      <c r="U164" s="1">
        <v>3.1</v>
      </c>
      <c r="V164" s="1" t="str">
        <f t="shared" si="16"/>
        <v xml:space="preserve"> </v>
      </c>
      <c r="W164" s="49" t="str">
        <f t="shared" si="17"/>
        <v/>
      </c>
    </row>
    <row r="165" spans="14:23">
      <c r="N165" s="2"/>
      <c r="O165" s="2"/>
      <c r="P165" s="2"/>
      <c r="Q165" s="14" t="str">
        <f t="shared" si="14"/>
        <v/>
      </c>
      <c r="R165" t="str">
        <f t="shared" si="15"/>
        <v/>
      </c>
      <c r="S165" s="47">
        <v>153</v>
      </c>
      <c r="T165" s="2">
        <f t="shared" si="13"/>
        <v>54</v>
      </c>
      <c r="U165" s="1">
        <v>3.15</v>
      </c>
      <c r="V165" s="1" t="str">
        <f t="shared" si="16"/>
        <v xml:space="preserve"> </v>
      </c>
      <c r="W165" s="49" t="str">
        <f t="shared" si="17"/>
        <v/>
      </c>
    </row>
    <row r="166" spans="14:23">
      <c r="N166" s="2"/>
      <c r="O166" s="2"/>
      <c r="P166" s="2"/>
      <c r="Q166" s="14" t="str">
        <f t="shared" si="14"/>
        <v/>
      </c>
      <c r="R166" t="str">
        <f t="shared" si="15"/>
        <v/>
      </c>
      <c r="S166" s="47">
        <v>154</v>
      </c>
      <c r="T166" s="2">
        <f t="shared" si="13"/>
        <v>55</v>
      </c>
      <c r="U166" s="1">
        <v>3.2</v>
      </c>
      <c r="V166" s="1" t="str">
        <f t="shared" si="16"/>
        <v xml:space="preserve"> </v>
      </c>
      <c r="W166" s="49" t="str">
        <f t="shared" si="17"/>
        <v/>
      </c>
    </row>
    <row r="167" spans="14:23">
      <c r="N167" s="2"/>
      <c r="O167" s="2"/>
      <c r="P167" s="2"/>
      <c r="Q167" s="14" t="str">
        <f t="shared" si="14"/>
        <v/>
      </c>
      <c r="R167" t="str">
        <f t="shared" si="15"/>
        <v/>
      </c>
      <c r="S167" s="47">
        <v>155</v>
      </c>
      <c r="T167" s="2">
        <f t="shared" si="13"/>
        <v>56</v>
      </c>
      <c r="U167" s="1">
        <v>3.25</v>
      </c>
      <c r="V167" s="1" t="str">
        <f t="shared" si="16"/>
        <v xml:space="preserve"> </v>
      </c>
      <c r="W167" s="49" t="str">
        <f t="shared" si="17"/>
        <v/>
      </c>
    </row>
    <row r="168" spans="14:23">
      <c r="N168" s="2"/>
      <c r="O168" s="2"/>
      <c r="P168" s="2"/>
      <c r="Q168" s="14" t="str">
        <f t="shared" si="14"/>
        <v/>
      </c>
      <c r="R168" t="str">
        <f t="shared" si="15"/>
        <v/>
      </c>
      <c r="S168" s="47">
        <v>156</v>
      </c>
      <c r="T168" s="2">
        <f t="shared" si="13"/>
        <v>57</v>
      </c>
      <c r="U168" s="1">
        <v>3.3</v>
      </c>
      <c r="V168" s="1" t="str">
        <f t="shared" si="16"/>
        <v xml:space="preserve"> </v>
      </c>
      <c r="W168" s="49" t="str">
        <f t="shared" si="17"/>
        <v/>
      </c>
    </row>
    <row r="169" spans="14:23">
      <c r="N169" s="2"/>
      <c r="O169" s="2"/>
      <c r="P169" s="2"/>
      <c r="Q169" s="14" t="str">
        <f t="shared" si="14"/>
        <v/>
      </c>
      <c r="R169" t="str">
        <f t="shared" si="15"/>
        <v/>
      </c>
      <c r="S169" s="47">
        <v>157</v>
      </c>
      <c r="T169" s="2">
        <f t="shared" si="13"/>
        <v>58</v>
      </c>
      <c r="U169" s="1">
        <v>3.35</v>
      </c>
      <c r="V169" s="1" t="str">
        <f t="shared" si="16"/>
        <v xml:space="preserve"> </v>
      </c>
      <c r="W169" s="49" t="str">
        <f t="shared" si="17"/>
        <v/>
      </c>
    </row>
    <row r="170" spans="14:23">
      <c r="N170" s="2"/>
      <c r="O170" s="2"/>
      <c r="P170" s="2"/>
      <c r="Q170" s="14" t="str">
        <f t="shared" si="14"/>
        <v/>
      </c>
      <c r="R170" t="str">
        <f t="shared" si="15"/>
        <v/>
      </c>
      <c r="S170" s="47">
        <v>158</v>
      </c>
      <c r="T170" s="2">
        <f t="shared" si="13"/>
        <v>59</v>
      </c>
      <c r="U170" s="1">
        <v>3.4</v>
      </c>
      <c r="V170" s="1" t="str">
        <f t="shared" si="16"/>
        <v xml:space="preserve"> </v>
      </c>
      <c r="W170" s="49" t="str">
        <f t="shared" si="17"/>
        <v/>
      </c>
    </row>
    <row r="171" spans="14:23">
      <c r="N171" s="2"/>
      <c r="O171" s="2"/>
      <c r="P171" s="2"/>
      <c r="Q171" s="14" t="str">
        <f t="shared" si="14"/>
        <v/>
      </c>
      <c r="R171" t="str">
        <f t="shared" si="15"/>
        <v/>
      </c>
      <c r="S171" s="47">
        <v>159</v>
      </c>
      <c r="T171" s="2">
        <f t="shared" si="13"/>
        <v>60</v>
      </c>
      <c r="U171" s="1">
        <v>3.45</v>
      </c>
      <c r="V171" s="1" t="str">
        <f t="shared" si="16"/>
        <v xml:space="preserve"> </v>
      </c>
      <c r="W171" s="49" t="str">
        <f t="shared" si="17"/>
        <v/>
      </c>
    </row>
    <row r="172" spans="14:23">
      <c r="N172" s="2"/>
      <c r="O172" s="2"/>
      <c r="P172" s="2"/>
      <c r="Q172" s="14" t="str">
        <f t="shared" si="14"/>
        <v/>
      </c>
      <c r="R172" t="str">
        <f t="shared" si="15"/>
        <v/>
      </c>
      <c r="S172" s="47">
        <v>160</v>
      </c>
      <c r="T172" s="2">
        <f t="shared" si="13"/>
        <v>61</v>
      </c>
      <c r="U172" s="1">
        <v>3.5</v>
      </c>
      <c r="V172" s="1" t="str">
        <f t="shared" si="16"/>
        <v xml:space="preserve"> </v>
      </c>
      <c r="W172" s="49" t="str">
        <f t="shared" si="17"/>
        <v/>
      </c>
    </row>
    <row r="173" spans="14:23">
      <c r="N173" s="2"/>
      <c r="O173" s="2"/>
      <c r="P173" s="2"/>
      <c r="Q173" s="14" t="str">
        <f t="shared" si="14"/>
        <v/>
      </c>
      <c r="R173" t="str">
        <f t="shared" si="15"/>
        <v/>
      </c>
      <c r="S173" s="47">
        <v>161</v>
      </c>
      <c r="T173" s="2">
        <f t="shared" si="13"/>
        <v>62</v>
      </c>
      <c r="U173" s="1">
        <v>3.55</v>
      </c>
      <c r="V173" s="1" t="str">
        <f t="shared" si="16"/>
        <v xml:space="preserve"> </v>
      </c>
      <c r="W173" s="49" t="str">
        <f t="shared" si="17"/>
        <v/>
      </c>
    </row>
    <row r="174" spans="14:23">
      <c r="N174" s="2"/>
      <c r="O174" s="2"/>
      <c r="P174" s="2"/>
      <c r="Q174" s="14" t="str">
        <f t="shared" si="14"/>
        <v/>
      </c>
      <c r="R174" t="str">
        <f t="shared" si="15"/>
        <v/>
      </c>
      <c r="S174" s="47">
        <v>162</v>
      </c>
      <c r="T174" s="2">
        <f t="shared" si="13"/>
        <v>63</v>
      </c>
      <c r="U174" s="1">
        <v>3.6</v>
      </c>
      <c r="V174" s="1" t="str">
        <f t="shared" si="16"/>
        <v xml:space="preserve"> </v>
      </c>
      <c r="W174" s="49" t="str">
        <f t="shared" si="17"/>
        <v/>
      </c>
    </row>
    <row r="175" spans="14:23">
      <c r="N175" s="2"/>
      <c r="O175" s="2"/>
      <c r="P175" s="2"/>
      <c r="Q175" s="14" t="str">
        <f t="shared" si="14"/>
        <v/>
      </c>
      <c r="R175" t="str">
        <f t="shared" si="15"/>
        <v/>
      </c>
      <c r="S175" s="47">
        <v>163</v>
      </c>
      <c r="T175" s="2">
        <f t="shared" si="13"/>
        <v>64</v>
      </c>
      <c r="U175" s="1">
        <v>3.65</v>
      </c>
      <c r="V175" s="1" t="str">
        <f t="shared" si="16"/>
        <v xml:space="preserve"> </v>
      </c>
      <c r="W175" s="49" t="str">
        <f t="shared" si="17"/>
        <v/>
      </c>
    </row>
    <row r="176" spans="14:23">
      <c r="N176" s="2"/>
      <c r="O176" s="2"/>
      <c r="P176" s="2"/>
      <c r="Q176" s="14" t="str">
        <f t="shared" si="14"/>
        <v/>
      </c>
      <c r="R176" t="str">
        <f t="shared" si="15"/>
        <v/>
      </c>
      <c r="S176" s="47">
        <v>164</v>
      </c>
      <c r="T176" s="2">
        <f t="shared" si="13"/>
        <v>65</v>
      </c>
      <c r="U176" s="1">
        <v>3.7</v>
      </c>
      <c r="V176" s="1" t="str">
        <f t="shared" si="16"/>
        <v xml:space="preserve"> </v>
      </c>
      <c r="W176" s="49" t="str">
        <f t="shared" si="17"/>
        <v/>
      </c>
    </row>
    <row r="177" spans="14:23">
      <c r="N177" s="2"/>
      <c r="O177" s="2"/>
      <c r="P177" s="2"/>
      <c r="Q177" s="14" t="str">
        <f t="shared" si="14"/>
        <v/>
      </c>
      <c r="R177" t="str">
        <f t="shared" si="15"/>
        <v/>
      </c>
      <c r="S177" s="47">
        <v>165</v>
      </c>
      <c r="T177" s="2">
        <f t="shared" si="13"/>
        <v>66</v>
      </c>
      <c r="U177" s="1">
        <v>3.75</v>
      </c>
      <c r="V177" s="1" t="str">
        <f t="shared" si="16"/>
        <v xml:space="preserve"> </v>
      </c>
      <c r="W177" s="49" t="str">
        <f t="shared" si="17"/>
        <v/>
      </c>
    </row>
    <row r="178" spans="14:23">
      <c r="N178" s="2"/>
      <c r="O178" s="2"/>
      <c r="P178" s="2"/>
      <c r="Q178" s="14" t="str">
        <f t="shared" si="14"/>
        <v/>
      </c>
      <c r="R178" t="str">
        <f t="shared" si="15"/>
        <v/>
      </c>
      <c r="S178" s="47">
        <v>166</v>
      </c>
      <c r="T178" s="2">
        <f t="shared" si="13"/>
        <v>67</v>
      </c>
      <c r="U178" s="1">
        <v>3.8</v>
      </c>
      <c r="V178" s="1" t="str">
        <f t="shared" si="16"/>
        <v xml:space="preserve"> </v>
      </c>
      <c r="W178" s="49" t="str">
        <f t="shared" si="17"/>
        <v/>
      </c>
    </row>
    <row r="179" spans="14:23">
      <c r="N179" s="2"/>
      <c r="O179" s="2"/>
      <c r="P179" s="2"/>
      <c r="Q179" s="14" t="str">
        <f t="shared" si="14"/>
        <v/>
      </c>
      <c r="R179" t="str">
        <f t="shared" si="15"/>
        <v/>
      </c>
      <c r="S179" s="47">
        <v>167</v>
      </c>
      <c r="T179" s="2">
        <f t="shared" si="13"/>
        <v>68</v>
      </c>
      <c r="U179" s="1">
        <v>3.85</v>
      </c>
      <c r="V179" s="1" t="str">
        <f t="shared" si="16"/>
        <v xml:space="preserve"> </v>
      </c>
      <c r="W179" s="49" t="str">
        <f t="shared" si="17"/>
        <v/>
      </c>
    </row>
    <row r="180" spans="14:23">
      <c r="N180" s="2"/>
      <c r="O180" s="2"/>
      <c r="P180" s="2"/>
      <c r="Q180" s="14" t="str">
        <f t="shared" si="14"/>
        <v/>
      </c>
      <c r="R180" t="str">
        <f t="shared" si="15"/>
        <v/>
      </c>
      <c r="S180" s="47">
        <v>168</v>
      </c>
      <c r="T180" s="2">
        <f t="shared" si="13"/>
        <v>69</v>
      </c>
      <c r="U180" s="1">
        <v>3.9</v>
      </c>
      <c r="V180" s="1" t="str">
        <f t="shared" si="16"/>
        <v xml:space="preserve"> </v>
      </c>
      <c r="W180" s="49" t="str">
        <f t="shared" si="17"/>
        <v/>
      </c>
    </row>
    <row r="181" spans="14:23">
      <c r="N181" s="2"/>
      <c r="O181" s="2"/>
      <c r="P181" s="2"/>
      <c r="Q181" s="14" t="str">
        <f t="shared" si="14"/>
        <v/>
      </c>
      <c r="R181" t="str">
        <f t="shared" si="15"/>
        <v/>
      </c>
      <c r="S181" s="47">
        <v>169</v>
      </c>
      <c r="T181" s="2">
        <f t="shared" si="13"/>
        <v>70</v>
      </c>
      <c r="U181" s="1">
        <v>3.95</v>
      </c>
      <c r="V181" s="1" t="str">
        <f t="shared" si="16"/>
        <v xml:space="preserve"> </v>
      </c>
      <c r="W181" s="49" t="str">
        <f t="shared" si="17"/>
        <v/>
      </c>
    </row>
    <row r="182" spans="14:23">
      <c r="N182" s="2"/>
      <c r="O182" s="2"/>
      <c r="P182" s="2"/>
      <c r="Q182" s="14" t="str">
        <f t="shared" si="14"/>
        <v/>
      </c>
      <c r="R182" t="str">
        <f t="shared" si="15"/>
        <v/>
      </c>
      <c r="S182" s="47">
        <v>170</v>
      </c>
      <c r="T182" s="2">
        <f t="shared" si="13"/>
        <v>71</v>
      </c>
      <c r="U182" s="1">
        <v>4</v>
      </c>
      <c r="V182" s="1" t="str">
        <f t="shared" si="16"/>
        <v xml:space="preserve"> </v>
      </c>
      <c r="W182" s="49" t="str">
        <f t="shared" si="17"/>
        <v/>
      </c>
    </row>
    <row r="183" spans="14:23">
      <c r="N183" s="2"/>
      <c r="O183" s="2"/>
      <c r="P183" s="2"/>
      <c r="Q183" s="14" t="str">
        <f t="shared" si="14"/>
        <v/>
      </c>
      <c r="R183" t="str">
        <f t="shared" si="15"/>
        <v/>
      </c>
      <c r="S183" s="47">
        <v>171</v>
      </c>
      <c r="T183" s="2">
        <f t="shared" si="13"/>
        <v>72</v>
      </c>
      <c r="U183" s="1">
        <v>4.0999999999999996</v>
      </c>
      <c r="V183" s="1" t="str">
        <f t="shared" si="16"/>
        <v xml:space="preserve"> </v>
      </c>
      <c r="W183" s="49" t="str">
        <f t="shared" si="17"/>
        <v/>
      </c>
    </row>
    <row r="184" spans="14:23">
      <c r="N184" s="2"/>
      <c r="O184" s="2"/>
      <c r="P184" s="2"/>
      <c r="Q184" s="14" t="str">
        <f t="shared" si="14"/>
        <v/>
      </c>
      <c r="R184" t="str">
        <f t="shared" si="15"/>
        <v/>
      </c>
      <c r="S184" s="47">
        <v>172</v>
      </c>
      <c r="T184" s="2">
        <f t="shared" si="13"/>
        <v>73</v>
      </c>
      <c r="U184" s="1">
        <v>4.2</v>
      </c>
      <c r="V184" s="1" t="str">
        <f t="shared" si="16"/>
        <v xml:space="preserve"> </v>
      </c>
      <c r="W184" s="49" t="str">
        <f t="shared" si="17"/>
        <v/>
      </c>
    </row>
    <row r="185" spans="14:23">
      <c r="N185" s="2"/>
      <c r="O185" s="2"/>
      <c r="P185" s="2"/>
      <c r="Q185" s="14" t="str">
        <f t="shared" si="14"/>
        <v/>
      </c>
      <c r="R185" t="str">
        <f t="shared" si="15"/>
        <v/>
      </c>
      <c r="S185" s="47">
        <v>173</v>
      </c>
      <c r="T185" s="2">
        <f t="shared" si="13"/>
        <v>74</v>
      </c>
      <c r="U185" s="1">
        <v>4.3</v>
      </c>
      <c r="V185" s="1" t="str">
        <f t="shared" si="16"/>
        <v xml:space="preserve"> </v>
      </c>
      <c r="W185" s="49" t="str">
        <f t="shared" si="17"/>
        <v/>
      </c>
    </row>
    <row r="186" spans="14:23">
      <c r="N186" s="2"/>
      <c r="O186" s="2"/>
      <c r="P186" s="2"/>
      <c r="Q186" s="14" t="str">
        <f t="shared" si="14"/>
        <v/>
      </c>
      <c r="R186" t="str">
        <f t="shared" si="15"/>
        <v/>
      </c>
      <c r="S186" s="47">
        <v>174</v>
      </c>
      <c r="T186" s="2">
        <f t="shared" si="13"/>
        <v>75</v>
      </c>
      <c r="U186" s="1">
        <v>4.4000000000000004</v>
      </c>
      <c r="V186" s="1" t="str">
        <f t="shared" si="16"/>
        <v xml:space="preserve"> </v>
      </c>
      <c r="W186" s="49" t="str">
        <f t="shared" si="17"/>
        <v/>
      </c>
    </row>
    <row r="187" spans="14:23">
      <c r="N187" s="2"/>
      <c r="O187" s="2"/>
      <c r="P187" s="2"/>
      <c r="Q187" s="14" t="str">
        <f t="shared" si="14"/>
        <v/>
      </c>
      <c r="R187" t="str">
        <f t="shared" si="15"/>
        <v/>
      </c>
      <c r="S187" s="47">
        <v>175</v>
      </c>
      <c r="T187" s="2">
        <f t="shared" si="13"/>
        <v>76</v>
      </c>
      <c r="U187" s="1">
        <v>4.5</v>
      </c>
      <c r="V187" s="1" t="str">
        <f t="shared" si="16"/>
        <v xml:space="preserve"> </v>
      </c>
      <c r="W187" s="49" t="str">
        <f t="shared" si="17"/>
        <v/>
      </c>
    </row>
    <row r="188" spans="14:23">
      <c r="N188" s="2"/>
      <c r="O188" s="2"/>
      <c r="P188" s="2"/>
      <c r="Q188" s="14" t="str">
        <f t="shared" si="14"/>
        <v/>
      </c>
      <c r="R188" t="str">
        <f t="shared" si="15"/>
        <v/>
      </c>
      <c r="S188" s="47">
        <v>176</v>
      </c>
      <c r="T188" s="2">
        <f t="shared" si="13"/>
        <v>77</v>
      </c>
      <c r="U188" s="1">
        <v>4.5999999999999996</v>
      </c>
      <c r="V188" s="1" t="str">
        <f t="shared" si="16"/>
        <v xml:space="preserve"> </v>
      </c>
      <c r="W188" s="49" t="str">
        <f t="shared" si="17"/>
        <v/>
      </c>
    </row>
    <row r="189" spans="14:23">
      <c r="N189" s="2"/>
      <c r="O189" s="2"/>
      <c r="P189" s="2"/>
      <c r="Q189" s="14" t="str">
        <f t="shared" si="14"/>
        <v/>
      </c>
      <c r="R189" t="str">
        <f t="shared" si="15"/>
        <v/>
      </c>
      <c r="S189" s="47">
        <v>177</v>
      </c>
      <c r="T189" s="2">
        <f t="shared" si="13"/>
        <v>78</v>
      </c>
      <c r="U189" s="1">
        <v>4.7</v>
      </c>
      <c r="V189" s="1" t="str">
        <f t="shared" si="16"/>
        <v xml:space="preserve"> </v>
      </c>
      <c r="W189" s="49" t="str">
        <f t="shared" si="17"/>
        <v/>
      </c>
    </row>
    <row r="190" spans="14:23">
      <c r="N190" s="2"/>
      <c r="O190" s="2"/>
      <c r="P190" s="2"/>
      <c r="Q190" s="14" t="str">
        <f t="shared" si="14"/>
        <v/>
      </c>
      <c r="R190" t="str">
        <f t="shared" si="15"/>
        <v/>
      </c>
      <c r="S190" s="47">
        <v>178</v>
      </c>
      <c r="T190" s="2">
        <f t="shared" si="13"/>
        <v>79</v>
      </c>
      <c r="U190" s="1">
        <v>4.8</v>
      </c>
      <c r="V190" s="1" t="str">
        <f t="shared" si="16"/>
        <v xml:space="preserve"> </v>
      </c>
      <c r="W190" s="49" t="str">
        <f t="shared" si="17"/>
        <v/>
      </c>
    </row>
    <row r="191" spans="14:23">
      <c r="N191" s="2"/>
      <c r="O191" s="2"/>
      <c r="P191" s="2"/>
      <c r="Q191" s="14" t="str">
        <f t="shared" si="14"/>
        <v/>
      </c>
      <c r="R191" t="str">
        <f t="shared" si="15"/>
        <v/>
      </c>
      <c r="S191" s="47">
        <v>179</v>
      </c>
      <c r="T191" s="2">
        <f t="shared" si="13"/>
        <v>80</v>
      </c>
      <c r="U191" s="1">
        <v>4.9000000000000004</v>
      </c>
      <c r="V191" s="1" t="str">
        <f t="shared" si="16"/>
        <v xml:space="preserve"> </v>
      </c>
      <c r="W191" s="49" t="str">
        <f t="shared" si="17"/>
        <v/>
      </c>
    </row>
    <row r="192" spans="14:23">
      <c r="N192" s="2"/>
      <c r="O192" s="2"/>
      <c r="P192" s="2"/>
      <c r="Q192" s="14" t="str">
        <f t="shared" si="14"/>
        <v/>
      </c>
      <c r="R192" t="str">
        <f t="shared" si="15"/>
        <v/>
      </c>
      <c r="S192" s="47">
        <v>180</v>
      </c>
      <c r="T192" s="2">
        <f t="shared" si="13"/>
        <v>81</v>
      </c>
      <c r="U192" s="1">
        <v>5</v>
      </c>
      <c r="V192" s="1" t="str">
        <f t="shared" si="16"/>
        <v xml:space="preserve"> </v>
      </c>
      <c r="W192" s="49" t="str">
        <f t="shared" si="17"/>
        <v/>
      </c>
    </row>
    <row r="193" spans="14:23">
      <c r="N193" s="2"/>
      <c r="O193" s="2"/>
      <c r="P193" s="2"/>
      <c r="Q193" s="14" t="str">
        <f t="shared" si="14"/>
        <v/>
      </c>
      <c r="R193" t="str">
        <f t="shared" si="15"/>
        <v/>
      </c>
      <c r="S193" s="47">
        <v>181</v>
      </c>
      <c r="T193" s="2">
        <f t="shared" si="13"/>
        <v>82</v>
      </c>
      <c r="U193" s="1">
        <v>5.0999999999999996</v>
      </c>
      <c r="V193" s="1" t="str">
        <f t="shared" si="16"/>
        <v xml:space="preserve"> </v>
      </c>
      <c r="W193" s="49" t="str">
        <f t="shared" si="17"/>
        <v/>
      </c>
    </row>
    <row r="194" spans="14:23">
      <c r="N194" s="2"/>
      <c r="O194" s="2"/>
      <c r="P194" s="2"/>
      <c r="Q194" s="14" t="str">
        <f t="shared" si="14"/>
        <v/>
      </c>
      <c r="R194" t="str">
        <f t="shared" si="15"/>
        <v/>
      </c>
      <c r="S194" s="47">
        <v>182</v>
      </c>
      <c r="T194" s="2">
        <f t="shared" si="13"/>
        <v>83</v>
      </c>
      <c r="U194" s="1">
        <v>5.2</v>
      </c>
      <c r="V194" s="1" t="str">
        <f t="shared" si="16"/>
        <v xml:space="preserve"> </v>
      </c>
      <c r="W194" s="49" t="str">
        <f t="shared" si="17"/>
        <v/>
      </c>
    </row>
    <row r="195" spans="14:23">
      <c r="N195" s="2"/>
      <c r="O195" s="2"/>
      <c r="P195" s="2"/>
      <c r="Q195" s="14" t="str">
        <f t="shared" si="14"/>
        <v/>
      </c>
      <c r="R195" t="str">
        <f t="shared" si="15"/>
        <v/>
      </c>
      <c r="S195" s="47">
        <v>183</v>
      </c>
      <c r="T195" s="2">
        <f t="shared" si="13"/>
        <v>84</v>
      </c>
      <c r="U195" s="1">
        <v>5.3</v>
      </c>
      <c r="V195" s="1" t="str">
        <f t="shared" si="16"/>
        <v xml:space="preserve"> </v>
      </c>
      <c r="W195" s="49" t="str">
        <f t="shared" si="17"/>
        <v/>
      </c>
    </row>
    <row r="196" spans="14:23">
      <c r="N196" s="2"/>
      <c r="O196" s="2"/>
      <c r="P196" s="2"/>
      <c r="Q196" s="14" t="str">
        <f t="shared" si="14"/>
        <v/>
      </c>
      <c r="R196" t="str">
        <f t="shared" si="15"/>
        <v/>
      </c>
      <c r="S196" s="47">
        <v>184</v>
      </c>
      <c r="T196" s="2">
        <f t="shared" si="13"/>
        <v>85</v>
      </c>
      <c r="U196" s="1">
        <v>5.4</v>
      </c>
      <c r="V196" s="1" t="str">
        <f t="shared" si="16"/>
        <v xml:space="preserve"> </v>
      </c>
      <c r="W196" s="49" t="str">
        <f t="shared" si="17"/>
        <v/>
      </c>
    </row>
    <row r="197" spans="14:23">
      <c r="N197" s="2"/>
      <c r="O197" s="2"/>
      <c r="P197" s="2"/>
      <c r="Q197" s="14" t="str">
        <f t="shared" si="14"/>
        <v/>
      </c>
      <c r="R197" t="str">
        <f t="shared" si="15"/>
        <v/>
      </c>
      <c r="S197" s="47">
        <v>185</v>
      </c>
      <c r="T197" s="2">
        <f t="shared" si="13"/>
        <v>86</v>
      </c>
      <c r="U197" s="1">
        <v>5.5</v>
      </c>
      <c r="V197" s="1" t="str">
        <f t="shared" si="16"/>
        <v xml:space="preserve"> </v>
      </c>
      <c r="W197" s="49" t="str">
        <f t="shared" si="17"/>
        <v/>
      </c>
    </row>
    <row r="198" spans="14:23">
      <c r="N198" s="2"/>
      <c r="O198" s="2"/>
      <c r="P198" s="2"/>
      <c r="Q198" s="14" t="str">
        <f t="shared" si="14"/>
        <v/>
      </c>
      <c r="R198" t="str">
        <f t="shared" si="15"/>
        <v/>
      </c>
      <c r="S198" s="47">
        <v>186</v>
      </c>
      <c r="T198" s="2">
        <f t="shared" si="13"/>
        <v>87</v>
      </c>
      <c r="U198" s="1">
        <v>5.6</v>
      </c>
      <c r="V198" s="1" t="str">
        <f t="shared" si="16"/>
        <v xml:space="preserve"> </v>
      </c>
      <c r="W198" s="49" t="str">
        <f t="shared" si="17"/>
        <v/>
      </c>
    </row>
    <row r="199" spans="14:23">
      <c r="N199" s="2"/>
      <c r="O199" s="2"/>
      <c r="P199" s="2"/>
      <c r="Q199" s="14" t="str">
        <f t="shared" si="14"/>
        <v/>
      </c>
      <c r="R199" t="str">
        <f t="shared" si="15"/>
        <v/>
      </c>
      <c r="S199" s="47">
        <v>187</v>
      </c>
      <c r="T199" s="2">
        <f t="shared" si="13"/>
        <v>88</v>
      </c>
      <c r="U199" s="1">
        <v>5.7</v>
      </c>
      <c r="V199" s="1" t="str">
        <f t="shared" si="16"/>
        <v xml:space="preserve"> </v>
      </c>
      <c r="W199" s="49" t="str">
        <f t="shared" si="17"/>
        <v/>
      </c>
    </row>
    <row r="200" spans="14:23">
      <c r="N200" s="2"/>
      <c r="O200" s="2"/>
      <c r="P200" s="2"/>
      <c r="Q200" s="14" t="str">
        <f t="shared" si="14"/>
        <v/>
      </c>
      <c r="R200" t="str">
        <f t="shared" si="15"/>
        <v/>
      </c>
      <c r="S200" s="47">
        <v>188</v>
      </c>
      <c r="T200" s="2">
        <f t="shared" si="13"/>
        <v>89</v>
      </c>
      <c r="U200" s="1">
        <v>5.8</v>
      </c>
      <c r="V200" s="1" t="str">
        <f t="shared" si="16"/>
        <v xml:space="preserve"> </v>
      </c>
      <c r="W200" s="49" t="str">
        <f t="shared" si="17"/>
        <v/>
      </c>
    </row>
    <row r="201" spans="14:23">
      <c r="N201" s="2"/>
      <c r="O201" s="2"/>
      <c r="P201" s="2"/>
      <c r="Q201" s="14" t="str">
        <f t="shared" si="14"/>
        <v/>
      </c>
      <c r="R201" t="str">
        <f t="shared" si="15"/>
        <v/>
      </c>
      <c r="S201" s="47">
        <v>189</v>
      </c>
      <c r="T201" s="2">
        <f t="shared" si="13"/>
        <v>90</v>
      </c>
      <c r="U201" s="1">
        <v>5.9</v>
      </c>
      <c r="V201" s="1" t="str">
        <f t="shared" si="16"/>
        <v xml:space="preserve"> </v>
      </c>
      <c r="W201" s="49" t="str">
        <f t="shared" si="17"/>
        <v/>
      </c>
    </row>
    <row r="202" spans="14:23">
      <c r="N202" s="2"/>
      <c r="O202" s="2"/>
      <c r="P202" s="2"/>
      <c r="Q202" s="14" t="str">
        <f t="shared" si="14"/>
        <v/>
      </c>
      <c r="R202" t="str">
        <f t="shared" si="15"/>
        <v/>
      </c>
      <c r="S202" s="47">
        <v>190</v>
      </c>
      <c r="T202" s="2">
        <f t="shared" si="13"/>
        <v>91</v>
      </c>
      <c r="U202" s="1">
        <v>6</v>
      </c>
      <c r="V202" s="1" t="str">
        <f t="shared" si="16"/>
        <v xml:space="preserve"> </v>
      </c>
      <c r="W202" s="49" t="str">
        <f t="shared" si="17"/>
        <v/>
      </c>
    </row>
    <row r="203" spans="14:23">
      <c r="N203" s="2"/>
      <c r="O203" s="2"/>
      <c r="P203" s="2"/>
      <c r="Q203" s="14" t="str">
        <f t="shared" si="14"/>
        <v/>
      </c>
      <c r="R203" t="str">
        <f t="shared" si="15"/>
        <v/>
      </c>
      <c r="S203" s="47">
        <v>191</v>
      </c>
      <c r="T203" s="2">
        <f t="shared" si="13"/>
        <v>92</v>
      </c>
      <c r="U203" s="1">
        <v>6.2</v>
      </c>
      <c r="V203" s="1" t="str">
        <f t="shared" si="16"/>
        <v xml:space="preserve"> </v>
      </c>
      <c r="W203" s="49" t="str">
        <f t="shared" si="17"/>
        <v/>
      </c>
    </row>
    <row r="204" spans="14:23">
      <c r="N204" s="2"/>
      <c r="O204" s="2"/>
      <c r="P204" s="2"/>
      <c r="Q204" s="14" t="str">
        <f t="shared" si="14"/>
        <v/>
      </c>
      <c r="R204" t="str">
        <f t="shared" si="15"/>
        <v/>
      </c>
      <c r="S204" s="47">
        <v>192</v>
      </c>
      <c r="T204" s="2">
        <f t="shared" si="13"/>
        <v>93</v>
      </c>
      <c r="U204" s="1">
        <v>6.4</v>
      </c>
      <c r="V204" s="1" t="str">
        <f t="shared" si="16"/>
        <v xml:space="preserve"> </v>
      </c>
      <c r="W204" s="49" t="str">
        <f t="shared" si="17"/>
        <v/>
      </c>
    </row>
    <row r="205" spans="14:23">
      <c r="N205" s="2"/>
      <c r="O205" s="2"/>
      <c r="P205" s="2"/>
      <c r="Q205" s="14" t="str">
        <f t="shared" si="14"/>
        <v/>
      </c>
      <c r="R205" t="str">
        <f t="shared" si="15"/>
        <v/>
      </c>
      <c r="S205" s="47">
        <v>193</v>
      </c>
      <c r="T205" s="2">
        <f t="shared" si="13"/>
        <v>94</v>
      </c>
      <c r="U205" s="1">
        <v>6.6</v>
      </c>
      <c r="V205" s="1" t="str">
        <f t="shared" si="16"/>
        <v xml:space="preserve"> </v>
      </c>
      <c r="W205" s="49" t="str">
        <f t="shared" si="17"/>
        <v/>
      </c>
    </row>
    <row r="206" spans="14:23">
      <c r="N206" s="2"/>
      <c r="O206" s="2"/>
      <c r="P206" s="2"/>
      <c r="Q206" s="14" t="str">
        <f t="shared" si="14"/>
        <v/>
      </c>
      <c r="R206" t="str">
        <f t="shared" si="15"/>
        <v/>
      </c>
      <c r="S206" s="47">
        <v>194</v>
      </c>
      <c r="T206" s="2">
        <f t="shared" ref="T206:T269" si="18">IF(V206=1,1,IF(AND(ISNUMBER(T205),T205&gt;100)," ",IF(AND(ISNUMBER(T205),T205+1&lt;102),T205+1," ")))</f>
        <v>95</v>
      </c>
      <c r="U206" s="1">
        <v>6.8</v>
      </c>
      <c r="V206" s="1" t="str">
        <f t="shared" si="16"/>
        <v xml:space="preserve"> </v>
      </c>
      <c r="W206" s="49" t="str">
        <f t="shared" si="17"/>
        <v/>
      </c>
    </row>
    <row r="207" spans="14:23">
      <c r="N207" s="2"/>
      <c r="O207" s="2"/>
      <c r="P207" s="2"/>
      <c r="Q207" s="14" t="str">
        <f t="shared" si="14"/>
        <v/>
      </c>
      <c r="R207" t="str">
        <f t="shared" si="15"/>
        <v/>
      </c>
      <c r="S207" s="47">
        <v>195</v>
      </c>
      <c r="T207" s="2">
        <f t="shared" si="18"/>
        <v>96</v>
      </c>
      <c r="U207" s="1">
        <v>7</v>
      </c>
      <c r="V207" s="1" t="str">
        <f t="shared" si="16"/>
        <v xml:space="preserve"> </v>
      </c>
      <c r="W207" s="49" t="str">
        <f t="shared" si="17"/>
        <v/>
      </c>
    </row>
    <row r="208" spans="14:23">
      <c r="N208" s="2"/>
      <c r="O208" s="2"/>
      <c r="P208" s="2"/>
      <c r="Q208" s="14" t="str">
        <f t="shared" ref="Q208:Q271" si="19">IF($A$9&gt;$A$10,"",IF(U208=$A$9,1,IF(U209=$A$10,2,"")))</f>
        <v/>
      </c>
      <c r="R208" t="str">
        <f t="shared" ref="R208:R271" si="20">IF($A$9&gt;$A$10,"",IF(U208=$A$10,2,""))</f>
        <v/>
      </c>
      <c r="S208" s="47">
        <v>196</v>
      </c>
      <c r="T208" s="2">
        <f t="shared" si="18"/>
        <v>97</v>
      </c>
      <c r="U208" s="1">
        <v>7.2</v>
      </c>
      <c r="V208" s="1" t="str">
        <f t="shared" ref="V208:V271" si="21">IF(U208=$A$9,1,IF(U208=$A$10,2," "))</f>
        <v xml:space="preserve"> </v>
      </c>
      <c r="W208" s="49" t="str">
        <f t="shared" ref="W208:W271" si="22">IF(Q208=1,1,IF(R207=2,"",W207))</f>
        <v/>
      </c>
    </row>
    <row r="209" spans="14:23">
      <c r="N209" s="2"/>
      <c r="O209" s="2"/>
      <c r="P209" s="2"/>
      <c r="Q209" s="14" t="str">
        <f t="shared" si="19"/>
        <v/>
      </c>
      <c r="R209" t="str">
        <f t="shared" si="20"/>
        <v/>
      </c>
      <c r="S209" s="47">
        <v>197</v>
      </c>
      <c r="T209" s="2">
        <f t="shared" si="18"/>
        <v>98</v>
      </c>
      <c r="U209" s="1">
        <v>7.4</v>
      </c>
      <c r="V209" s="1" t="str">
        <f t="shared" si="21"/>
        <v xml:space="preserve"> </v>
      </c>
      <c r="W209" s="49" t="str">
        <f t="shared" si="22"/>
        <v/>
      </c>
    </row>
    <row r="210" spans="14:23">
      <c r="N210" s="2"/>
      <c r="O210" s="2"/>
      <c r="P210" s="2"/>
      <c r="Q210" s="14" t="str">
        <f t="shared" si="19"/>
        <v/>
      </c>
      <c r="R210" t="str">
        <f t="shared" si="20"/>
        <v/>
      </c>
      <c r="S210" s="47">
        <v>198</v>
      </c>
      <c r="T210" s="2">
        <f t="shared" si="18"/>
        <v>99</v>
      </c>
      <c r="U210" s="1">
        <v>7.6</v>
      </c>
      <c r="V210" s="1" t="str">
        <f t="shared" si="21"/>
        <v xml:space="preserve"> </v>
      </c>
      <c r="W210" s="49" t="str">
        <f t="shared" si="22"/>
        <v/>
      </c>
    </row>
    <row r="211" spans="14:23">
      <c r="N211" s="2"/>
      <c r="O211" s="2"/>
      <c r="P211" s="2"/>
      <c r="Q211" s="14" t="str">
        <f t="shared" si="19"/>
        <v/>
      </c>
      <c r="R211" t="str">
        <f t="shared" si="20"/>
        <v/>
      </c>
      <c r="S211" s="47">
        <v>199</v>
      </c>
      <c r="T211" s="2">
        <f t="shared" si="18"/>
        <v>100</v>
      </c>
      <c r="U211" s="1">
        <v>7.8</v>
      </c>
      <c r="V211" s="1" t="str">
        <f t="shared" si="21"/>
        <v xml:space="preserve"> </v>
      </c>
      <c r="W211" s="49" t="str">
        <f t="shared" si="22"/>
        <v/>
      </c>
    </row>
    <row r="212" spans="14:23">
      <c r="N212" s="2"/>
      <c r="O212" s="2"/>
      <c r="P212" s="2"/>
      <c r="Q212" s="14" t="str">
        <f t="shared" si="19"/>
        <v/>
      </c>
      <c r="R212" t="str">
        <f t="shared" si="20"/>
        <v/>
      </c>
      <c r="S212" s="47">
        <v>200</v>
      </c>
      <c r="T212" s="2">
        <f t="shared" si="18"/>
        <v>101</v>
      </c>
      <c r="U212" s="1">
        <v>8</v>
      </c>
      <c r="V212" s="1" t="str">
        <f t="shared" si="21"/>
        <v xml:space="preserve"> </v>
      </c>
      <c r="W212" s="49" t="str">
        <f t="shared" si="22"/>
        <v/>
      </c>
    </row>
    <row r="213" spans="14:23">
      <c r="N213" s="2"/>
      <c r="O213" s="2"/>
      <c r="P213" s="2"/>
      <c r="Q213" s="14" t="str">
        <f t="shared" si="19"/>
        <v/>
      </c>
      <c r="R213" t="str">
        <f t="shared" si="20"/>
        <v/>
      </c>
      <c r="S213" s="47">
        <v>201</v>
      </c>
      <c r="T213" s="2" t="str">
        <f t="shared" si="18"/>
        <v xml:space="preserve"> </v>
      </c>
      <c r="U213" s="1">
        <v>8.1999999999999993</v>
      </c>
      <c r="V213" s="1" t="str">
        <f t="shared" si="21"/>
        <v xml:space="preserve"> </v>
      </c>
      <c r="W213" s="49" t="str">
        <f t="shared" si="22"/>
        <v/>
      </c>
    </row>
    <row r="214" spans="14:23">
      <c r="N214" s="2"/>
      <c r="O214" s="2"/>
      <c r="P214" s="2"/>
      <c r="Q214" s="14" t="str">
        <f t="shared" si="19"/>
        <v/>
      </c>
      <c r="R214" t="str">
        <f t="shared" si="20"/>
        <v/>
      </c>
      <c r="S214" s="47">
        <v>202</v>
      </c>
      <c r="T214" s="2" t="e">
        <f t="shared" si="18"/>
        <v>#VALUE!</v>
      </c>
      <c r="U214" s="1">
        <v>8.4</v>
      </c>
      <c r="V214" s="1" t="str">
        <f t="shared" si="21"/>
        <v xml:space="preserve"> </v>
      </c>
      <c r="W214" s="49" t="str">
        <f t="shared" si="22"/>
        <v/>
      </c>
    </row>
    <row r="215" spans="14:23">
      <c r="N215" s="2"/>
      <c r="O215" s="2"/>
      <c r="P215" s="2"/>
      <c r="Q215" s="14" t="str">
        <f t="shared" si="19"/>
        <v/>
      </c>
      <c r="R215" t="str">
        <f t="shared" si="20"/>
        <v/>
      </c>
      <c r="S215" s="47">
        <v>203</v>
      </c>
      <c r="T215" s="2" t="e">
        <f t="shared" si="18"/>
        <v>#VALUE!</v>
      </c>
      <c r="U215" s="1">
        <v>8.6</v>
      </c>
      <c r="V215" s="1" t="str">
        <f t="shared" si="21"/>
        <v xml:space="preserve"> </v>
      </c>
      <c r="W215" s="49" t="str">
        <f t="shared" si="22"/>
        <v/>
      </c>
    </row>
    <row r="216" spans="14:23">
      <c r="N216" s="2"/>
      <c r="O216" s="2"/>
      <c r="P216" s="2"/>
      <c r="Q216" s="14" t="str">
        <f t="shared" si="19"/>
        <v/>
      </c>
      <c r="R216" t="str">
        <f t="shared" si="20"/>
        <v/>
      </c>
      <c r="S216" s="47">
        <v>204</v>
      </c>
      <c r="T216" s="2" t="e">
        <f t="shared" si="18"/>
        <v>#VALUE!</v>
      </c>
      <c r="U216" s="1">
        <v>8.8000000000000007</v>
      </c>
      <c r="V216" s="1" t="str">
        <f t="shared" si="21"/>
        <v xml:space="preserve"> </v>
      </c>
      <c r="W216" s="49" t="str">
        <f t="shared" si="22"/>
        <v/>
      </c>
    </row>
    <row r="217" spans="14:23">
      <c r="N217" s="2"/>
      <c r="O217" s="2"/>
      <c r="P217" s="2"/>
      <c r="Q217" s="14" t="str">
        <f t="shared" si="19"/>
        <v/>
      </c>
      <c r="R217" t="str">
        <f t="shared" si="20"/>
        <v/>
      </c>
      <c r="S217" s="47">
        <v>205</v>
      </c>
      <c r="T217" s="2" t="e">
        <f t="shared" si="18"/>
        <v>#VALUE!</v>
      </c>
      <c r="U217" s="1">
        <v>9</v>
      </c>
      <c r="V217" s="1" t="str">
        <f t="shared" si="21"/>
        <v xml:space="preserve"> </v>
      </c>
      <c r="W217" s="49" t="str">
        <f t="shared" si="22"/>
        <v/>
      </c>
    </row>
    <row r="218" spans="14:23">
      <c r="N218" s="2"/>
      <c r="O218" s="2"/>
      <c r="P218" s="2"/>
      <c r="Q218" s="14" t="str">
        <f t="shared" si="19"/>
        <v/>
      </c>
      <c r="R218" t="str">
        <f t="shared" si="20"/>
        <v/>
      </c>
      <c r="S218" s="47">
        <v>206</v>
      </c>
      <c r="T218" s="2" t="e">
        <f t="shared" si="18"/>
        <v>#VALUE!</v>
      </c>
      <c r="U218" s="1">
        <v>9.1999999999999993</v>
      </c>
      <c r="V218" s="1" t="str">
        <f t="shared" si="21"/>
        <v xml:space="preserve"> </v>
      </c>
      <c r="W218" s="49" t="str">
        <f t="shared" si="22"/>
        <v/>
      </c>
    </row>
    <row r="219" spans="14:23">
      <c r="N219" s="2"/>
      <c r="O219" s="2"/>
      <c r="P219" s="2"/>
      <c r="Q219" s="14" t="str">
        <f t="shared" si="19"/>
        <v/>
      </c>
      <c r="R219" t="str">
        <f t="shared" si="20"/>
        <v/>
      </c>
      <c r="S219" s="47">
        <v>207</v>
      </c>
      <c r="T219" s="2" t="e">
        <f t="shared" si="18"/>
        <v>#VALUE!</v>
      </c>
      <c r="U219" s="1">
        <v>9.4</v>
      </c>
      <c r="V219" s="1" t="str">
        <f t="shared" si="21"/>
        <v xml:space="preserve"> </v>
      </c>
      <c r="W219" s="49" t="str">
        <f t="shared" si="22"/>
        <v/>
      </c>
    </row>
    <row r="220" spans="14:23">
      <c r="N220" s="2"/>
      <c r="O220" s="2"/>
      <c r="P220" s="2"/>
      <c r="Q220" s="14" t="str">
        <f t="shared" si="19"/>
        <v/>
      </c>
      <c r="R220" t="str">
        <f t="shared" si="20"/>
        <v/>
      </c>
      <c r="S220" s="47">
        <v>208</v>
      </c>
      <c r="T220" s="2" t="e">
        <f t="shared" si="18"/>
        <v>#VALUE!</v>
      </c>
      <c r="U220" s="1">
        <v>9.6</v>
      </c>
      <c r="V220" s="1" t="str">
        <f t="shared" si="21"/>
        <v xml:space="preserve"> </v>
      </c>
      <c r="W220" s="49" t="str">
        <f t="shared" si="22"/>
        <v/>
      </c>
    </row>
    <row r="221" spans="14:23">
      <c r="N221" s="2"/>
      <c r="O221" s="2"/>
      <c r="P221" s="2"/>
      <c r="Q221" s="14" t="str">
        <f t="shared" si="19"/>
        <v/>
      </c>
      <c r="R221" t="str">
        <f t="shared" si="20"/>
        <v/>
      </c>
      <c r="S221" s="47">
        <v>209</v>
      </c>
      <c r="T221" s="2" t="e">
        <f t="shared" si="18"/>
        <v>#VALUE!</v>
      </c>
      <c r="U221" s="1">
        <v>9.8000000000000007</v>
      </c>
      <c r="V221" s="1" t="str">
        <f t="shared" si="21"/>
        <v xml:space="preserve"> </v>
      </c>
      <c r="W221" s="49" t="str">
        <f t="shared" si="22"/>
        <v/>
      </c>
    </row>
    <row r="222" spans="14:23">
      <c r="N222" s="2"/>
      <c r="O222" s="2"/>
      <c r="P222" s="2"/>
      <c r="Q222" s="14" t="str">
        <f t="shared" si="19"/>
        <v/>
      </c>
      <c r="R222" t="str">
        <f t="shared" si="20"/>
        <v/>
      </c>
      <c r="S222" s="47">
        <v>210</v>
      </c>
      <c r="T222" s="2" t="e">
        <f t="shared" si="18"/>
        <v>#VALUE!</v>
      </c>
      <c r="U222" s="1">
        <v>10</v>
      </c>
      <c r="V222" s="1" t="str">
        <f t="shared" si="21"/>
        <v xml:space="preserve"> </v>
      </c>
      <c r="W222" s="49" t="str">
        <f t="shared" si="22"/>
        <v/>
      </c>
    </row>
    <row r="223" spans="14:23">
      <c r="N223" s="2"/>
      <c r="O223" s="2"/>
      <c r="P223" s="2"/>
      <c r="Q223" s="14" t="str">
        <f t="shared" si="19"/>
        <v/>
      </c>
      <c r="R223" t="str">
        <f t="shared" si="20"/>
        <v/>
      </c>
      <c r="S223" s="47">
        <v>211</v>
      </c>
      <c r="T223" s="2" t="e">
        <f t="shared" si="18"/>
        <v>#VALUE!</v>
      </c>
      <c r="U223" s="1">
        <v>10.5</v>
      </c>
      <c r="V223" s="1" t="str">
        <f t="shared" si="21"/>
        <v xml:space="preserve"> </v>
      </c>
      <c r="W223" s="49" t="str">
        <f t="shared" si="22"/>
        <v/>
      </c>
    </row>
    <row r="224" spans="14:23">
      <c r="N224" s="2"/>
      <c r="O224" s="2"/>
      <c r="P224" s="2"/>
      <c r="Q224" s="14" t="str">
        <f t="shared" si="19"/>
        <v/>
      </c>
      <c r="R224" t="str">
        <f t="shared" si="20"/>
        <v/>
      </c>
      <c r="S224" s="47">
        <v>212</v>
      </c>
      <c r="T224" s="2" t="e">
        <f t="shared" si="18"/>
        <v>#VALUE!</v>
      </c>
      <c r="U224" s="1">
        <v>11</v>
      </c>
      <c r="V224" s="1" t="str">
        <f t="shared" si="21"/>
        <v xml:space="preserve"> </v>
      </c>
      <c r="W224" s="49" t="str">
        <f t="shared" si="22"/>
        <v/>
      </c>
    </row>
    <row r="225" spans="14:23">
      <c r="N225" s="2"/>
      <c r="O225" s="2"/>
      <c r="P225" s="2"/>
      <c r="Q225" s="14" t="str">
        <f t="shared" si="19"/>
        <v/>
      </c>
      <c r="R225" t="str">
        <f t="shared" si="20"/>
        <v/>
      </c>
      <c r="S225" s="47">
        <v>213</v>
      </c>
      <c r="T225" s="2" t="e">
        <f t="shared" si="18"/>
        <v>#VALUE!</v>
      </c>
      <c r="U225" s="1">
        <v>11.5</v>
      </c>
      <c r="V225" s="1" t="str">
        <f t="shared" si="21"/>
        <v xml:space="preserve"> </v>
      </c>
      <c r="W225" s="49" t="str">
        <f t="shared" si="22"/>
        <v/>
      </c>
    </row>
    <row r="226" spans="14:23">
      <c r="N226" s="2"/>
      <c r="O226" s="2"/>
      <c r="P226" s="2"/>
      <c r="Q226" s="14" t="str">
        <f t="shared" si="19"/>
        <v/>
      </c>
      <c r="R226" t="str">
        <f t="shared" si="20"/>
        <v/>
      </c>
      <c r="S226" s="47">
        <v>214</v>
      </c>
      <c r="T226" s="2" t="e">
        <f t="shared" si="18"/>
        <v>#VALUE!</v>
      </c>
      <c r="U226" s="1">
        <v>12</v>
      </c>
      <c r="V226" s="1" t="str">
        <f t="shared" si="21"/>
        <v xml:space="preserve"> </v>
      </c>
      <c r="W226" s="49" t="str">
        <f t="shared" si="22"/>
        <v/>
      </c>
    </row>
    <row r="227" spans="14:23">
      <c r="N227" s="2"/>
      <c r="O227" s="2"/>
      <c r="P227" s="2"/>
      <c r="Q227" s="14" t="str">
        <f t="shared" si="19"/>
        <v/>
      </c>
      <c r="R227" t="str">
        <f t="shared" si="20"/>
        <v/>
      </c>
      <c r="S227" s="47">
        <v>215</v>
      </c>
      <c r="T227" s="2" t="e">
        <f t="shared" si="18"/>
        <v>#VALUE!</v>
      </c>
      <c r="U227" s="1">
        <v>12.5</v>
      </c>
      <c r="V227" s="1" t="str">
        <f t="shared" si="21"/>
        <v xml:space="preserve"> </v>
      </c>
      <c r="W227" s="49" t="str">
        <f t="shared" si="22"/>
        <v/>
      </c>
    </row>
    <row r="228" spans="14:23">
      <c r="N228" s="2"/>
      <c r="O228" s="2"/>
      <c r="P228" s="2"/>
      <c r="Q228" s="14" t="str">
        <f t="shared" si="19"/>
        <v/>
      </c>
      <c r="R228" t="str">
        <f t="shared" si="20"/>
        <v/>
      </c>
      <c r="S228" s="47">
        <v>216</v>
      </c>
      <c r="T228" s="2" t="e">
        <f t="shared" si="18"/>
        <v>#VALUE!</v>
      </c>
      <c r="U228" s="1">
        <v>13</v>
      </c>
      <c r="V228" s="1" t="str">
        <f t="shared" si="21"/>
        <v xml:space="preserve"> </v>
      </c>
      <c r="W228" s="49" t="str">
        <f t="shared" si="22"/>
        <v/>
      </c>
    </row>
    <row r="229" spans="14:23">
      <c r="N229" s="2"/>
      <c r="O229" s="2"/>
      <c r="P229" s="2"/>
      <c r="Q229" s="14" t="str">
        <f t="shared" si="19"/>
        <v/>
      </c>
      <c r="R229" t="str">
        <f t="shared" si="20"/>
        <v/>
      </c>
      <c r="S229" s="47">
        <v>217</v>
      </c>
      <c r="T229" s="2" t="e">
        <f t="shared" si="18"/>
        <v>#VALUE!</v>
      </c>
      <c r="U229" s="1">
        <v>13.5</v>
      </c>
      <c r="V229" s="1" t="str">
        <f t="shared" si="21"/>
        <v xml:space="preserve"> </v>
      </c>
      <c r="W229" s="49" t="str">
        <f t="shared" si="22"/>
        <v/>
      </c>
    </row>
    <row r="230" spans="14:23">
      <c r="N230" s="2"/>
      <c r="O230" s="2"/>
      <c r="P230" s="2"/>
      <c r="Q230" s="14" t="str">
        <f t="shared" si="19"/>
        <v/>
      </c>
      <c r="R230" t="str">
        <f t="shared" si="20"/>
        <v/>
      </c>
      <c r="S230" s="47">
        <v>218</v>
      </c>
      <c r="T230" s="2" t="e">
        <f t="shared" si="18"/>
        <v>#VALUE!</v>
      </c>
      <c r="U230" s="1">
        <v>14</v>
      </c>
      <c r="V230" s="1" t="str">
        <f t="shared" si="21"/>
        <v xml:space="preserve"> </v>
      </c>
      <c r="W230" s="49" t="str">
        <f t="shared" si="22"/>
        <v/>
      </c>
    </row>
    <row r="231" spans="14:23">
      <c r="N231" s="2"/>
      <c r="O231" s="2"/>
      <c r="P231" s="2"/>
      <c r="Q231" s="14" t="str">
        <f t="shared" si="19"/>
        <v/>
      </c>
      <c r="R231" t="str">
        <f t="shared" si="20"/>
        <v/>
      </c>
      <c r="S231" s="47">
        <v>219</v>
      </c>
      <c r="T231" s="2" t="e">
        <f t="shared" si="18"/>
        <v>#VALUE!</v>
      </c>
      <c r="U231" s="1">
        <v>14.5</v>
      </c>
      <c r="V231" s="1" t="str">
        <f t="shared" si="21"/>
        <v xml:space="preserve"> </v>
      </c>
      <c r="W231" s="49" t="str">
        <f t="shared" si="22"/>
        <v/>
      </c>
    </row>
    <row r="232" spans="14:23">
      <c r="N232" s="2"/>
      <c r="O232" s="2"/>
      <c r="P232" s="2"/>
      <c r="Q232" s="14" t="str">
        <f t="shared" si="19"/>
        <v/>
      </c>
      <c r="R232" t="str">
        <f t="shared" si="20"/>
        <v/>
      </c>
      <c r="S232" s="47">
        <v>220</v>
      </c>
      <c r="T232" s="2" t="e">
        <f t="shared" si="18"/>
        <v>#VALUE!</v>
      </c>
      <c r="U232" s="1">
        <v>15</v>
      </c>
      <c r="V232" s="1" t="str">
        <f t="shared" si="21"/>
        <v xml:space="preserve"> </v>
      </c>
      <c r="W232" s="49" t="str">
        <f t="shared" si="22"/>
        <v/>
      </c>
    </row>
    <row r="233" spans="14:23">
      <c r="N233" s="2"/>
      <c r="O233" s="2"/>
      <c r="P233" s="2"/>
      <c r="Q233" s="14" t="str">
        <f t="shared" si="19"/>
        <v/>
      </c>
      <c r="R233" t="str">
        <f t="shared" si="20"/>
        <v/>
      </c>
      <c r="S233" s="47">
        <v>221</v>
      </c>
      <c r="T233" s="2" t="e">
        <f t="shared" si="18"/>
        <v>#VALUE!</v>
      </c>
      <c r="U233" s="1">
        <v>15.5</v>
      </c>
      <c r="V233" s="1" t="str">
        <f t="shared" si="21"/>
        <v xml:space="preserve"> </v>
      </c>
      <c r="W233" s="49" t="str">
        <f t="shared" si="22"/>
        <v/>
      </c>
    </row>
    <row r="234" spans="14:23">
      <c r="N234" s="2"/>
      <c r="O234" s="2"/>
      <c r="P234" s="2"/>
      <c r="Q234" s="14" t="str">
        <f t="shared" si="19"/>
        <v/>
      </c>
      <c r="R234" t="str">
        <f t="shared" si="20"/>
        <v/>
      </c>
      <c r="S234" s="47">
        <v>222</v>
      </c>
      <c r="T234" s="2" t="e">
        <f t="shared" si="18"/>
        <v>#VALUE!</v>
      </c>
      <c r="U234" s="1">
        <v>16</v>
      </c>
      <c r="V234" s="1" t="str">
        <f t="shared" si="21"/>
        <v xml:space="preserve"> </v>
      </c>
      <c r="W234" s="49" t="str">
        <f t="shared" si="22"/>
        <v/>
      </c>
    </row>
    <row r="235" spans="14:23">
      <c r="N235" s="2"/>
      <c r="O235" s="2"/>
      <c r="P235" s="2"/>
      <c r="Q235" s="14" t="str">
        <f t="shared" si="19"/>
        <v/>
      </c>
      <c r="R235" t="str">
        <f t="shared" si="20"/>
        <v/>
      </c>
      <c r="S235" s="47">
        <v>223</v>
      </c>
      <c r="T235" s="2" t="e">
        <f t="shared" si="18"/>
        <v>#VALUE!</v>
      </c>
      <c r="U235" s="1">
        <v>16.5</v>
      </c>
      <c r="V235" s="1" t="str">
        <f t="shared" si="21"/>
        <v xml:space="preserve"> </v>
      </c>
      <c r="W235" s="49" t="str">
        <f t="shared" si="22"/>
        <v/>
      </c>
    </row>
    <row r="236" spans="14:23">
      <c r="N236" s="2"/>
      <c r="O236" s="2"/>
      <c r="P236" s="2"/>
      <c r="Q236" s="14" t="str">
        <f t="shared" si="19"/>
        <v/>
      </c>
      <c r="R236" t="str">
        <f t="shared" si="20"/>
        <v/>
      </c>
      <c r="S236" s="47">
        <v>224</v>
      </c>
      <c r="T236" s="2" t="e">
        <f t="shared" si="18"/>
        <v>#VALUE!</v>
      </c>
      <c r="U236" s="1">
        <v>17</v>
      </c>
      <c r="V236" s="1" t="str">
        <f t="shared" si="21"/>
        <v xml:space="preserve"> </v>
      </c>
      <c r="W236" s="49" t="str">
        <f t="shared" si="22"/>
        <v/>
      </c>
    </row>
    <row r="237" spans="14:23">
      <c r="N237" s="2"/>
      <c r="O237" s="2"/>
      <c r="P237" s="2"/>
      <c r="Q237" s="14" t="str">
        <f t="shared" si="19"/>
        <v/>
      </c>
      <c r="R237" t="str">
        <f t="shared" si="20"/>
        <v/>
      </c>
      <c r="S237" s="47">
        <v>225</v>
      </c>
      <c r="T237" s="2" t="e">
        <f t="shared" si="18"/>
        <v>#VALUE!</v>
      </c>
      <c r="U237" s="1">
        <v>17.5</v>
      </c>
      <c r="V237" s="1" t="str">
        <f t="shared" si="21"/>
        <v xml:space="preserve"> </v>
      </c>
      <c r="W237" s="49" t="str">
        <f t="shared" si="22"/>
        <v/>
      </c>
    </row>
    <row r="238" spans="14:23">
      <c r="N238" s="2"/>
      <c r="O238" s="2"/>
      <c r="P238" s="2"/>
      <c r="Q238" s="14" t="str">
        <f t="shared" si="19"/>
        <v/>
      </c>
      <c r="R238" t="str">
        <f t="shared" si="20"/>
        <v/>
      </c>
      <c r="S238" s="47">
        <v>226</v>
      </c>
      <c r="T238" s="2" t="e">
        <f t="shared" si="18"/>
        <v>#VALUE!</v>
      </c>
      <c r="U238" s="1">
        <v>18</v>
      </c>
      <c r="V238" s="1" t="str">
        <f t="shared" si="21"/>
        <v xml:space="preserve"> </v>
      </c>
      <c r="W238" s="49" t="str">
        <f t="shared" si="22"/>
        <v/>
      </c>
    </row>
    <row r="239" spans="14:23">
      <c r="N239" s="2"/>
      <c r="O239" s="2"/>
      <c r="P239" s="2"/>
      <c r="Q239" s="14" t="str">
        <f t="shared" si="19"/>
        <v/>
      </c>
      <c r="R239" t="str">
        <f t="shared" si="20"/>
        <v/>
      </c>
      <c r="S239" s="47">
        <v>227</v>
      </c>
      <c r="T239" s="2" t="e">
        <f t="shared" si="18"/>
        <v>#VALUE!</v>
      </c>
      <c r="U239" s="1">
        <v>18.5</v>
      </c>
      <c r="V239" s="1" t="str">
        <f t="shared" si="21"/>
        <v xml:space="preserve"> </v>
      </c>
      <c r="W239" s="49" t="str">
        <f t="shared" si="22"/>
        <v/>
      </c>
    </row>
    <row r="240" spans="14:23">
      <c r="N240" s="2"/>
      <c r="O240" s="2"/>
      <c r="P240" s="2"/>
      <c r="Q240" s="14" t="str">
        <f t="shared" si="19"/>
        <v/>
      </c>
      <c r="R240" t="str">
        <f t="shared" si="20"/>
        <v/>
      </c>
      <c r="S240" s="47">
        <v>228</v>
      </c>
      <c r="T240" s="2" t="e">
        <f t="shared" si="18"/>
        <v>#VALUE!</v>
      </c>
      <c r="U240" s="1">
        <v>19</v>
      </c>
      <c r="V240" s="1" t="str">
        <f t="shared" si="21"/>
        <v xml:space="preserve"> </v>
      </c>
      <c r="W240" s="49" t="str">
        <f t="shared" si="22"/>
        <v/>
      </c>
    </row>
    <row r="241" spans="14:23">
      <c r="N241" s="2"/>
      <c r="O241" s="2"/>
      <c r="P241" s="2"/>
      <c r="Q241" s="14" t="str">
        <f t="shared" si="19"/>
        <v/>
      </c>
      <c r="R241" t="str">
        <f t="shared" si="20"/>
        <v/>
      </c>
      <c r="S241" s="47">
        <v>229</v>
      </c>
      <c r="T241" s="2" t="e">
        <f t="shared" si="18"/>
        <v>#VALUE!</v>
      </c>
      <c r="U241" s="1">
        <v>19.5</v>
      </c>
      <c r="V241" s="1" t="str">
        <f t="shared" si="21"/>
        <v xml:space="preserve"> </v>
      </c>
      <c r="W241" s="49" t="str">
        <f t="shared" si="22"/>
        <v/>
      </c>
    </row>
    <row r="242" spans="14:23">
      <c r="N242" s="2"/>
      <c r="O242" s="2"/>
      <c r="P242" s="2"/>
      <c r="Q242" s="14" t="str">
        <f t="shared" si="19"/>
        <v/>
      </c>
      <c r="R242" t="str">
        <f t="shared" si="20"/>
        <v/>
      </c>
      <c r="S242" s="47">
        <v>230</v>
      </c>
      <c r="T242" s="2" t="e">
        <f t="shared" si="18"/>
        <v>#VALUE!</v>
      </c>
      <c r="U242" s="1">
        <v>20</v>
      </c>
      <c r="V242" s="1" t="str">
        <f t="shared" si="21"/>
        <v xml:space="preserve"> </v>
      </c>
      <c r="W242" s="49" t="str">
        <f t="shared" si="22"/>
        <v/>
      </c>
    </row>
    <row r="243" spans="14:23">
      <c r="N243" s="2"/>
      <c r="O243" s="2"/>
      <c r="P243" s="2"/>
      <c r="Q243" s="14" t="str">
        <f t="shared" si="19"/>
        <v/>
      </c>
      <c r="R243" t="str">
        <f t="shared" si="20"/>
        <v/>
      </c>
      <c r="S243" s="47">
        <v>231</v>
      </c>
      <c r="T243" s="2" t="e">
        <f t="shared" si="18"/>
        <v>#VALUE!</v>
      </c>
      <c r="U243" s="1">
        <v>21</v>
      </c>
      <c r="V243" s="1" t="str">
        <f t="shared" si="21"/>
        <v xml:space="preserve"> </v>
      </c>
      <c r="W243" s="49" t="str">
        <f t="shared" si="22"/>
        <v/>
      </c>
    </row>
    <row r="244" spans="14:23">
      <c r="N244" s="2"/>
      <c r="O244" s="2"/>
      <c r="P244" s="2"/>
      <c r="Q244" s="14" t="str">
        <f t="shared" si="19"/>
        <v/>
      </c>
      <c r="R244" t="str">
        <f t="shared" si="20"/>
        <v/>
      </c>
      <c r="S244" s="47">
        <v>232</v>
      </c>
      <c r="T244" s="2" t="e">
        <f t="shared" si="18"/>
        <v>#VALUE!</v>
      </c>
      <c r="U244" s="1">
        <v>22</v>
      </c>
      <c r="V244" s="1" t="str">
        <f t="shared" si="21"/>
        <v xml:space="preserve"> </v>
      </c>
      <c r="W244" s="49" t="str">
        <f t="shared" si="22"/>
        <v/>
      </c>
    </row>
    <row r="245" spans="14:23">
      <c r="N245" s="2"/>
      <c r="O245" s="2"/>
      <c r="P245" s="2"/>
      <c r="Q245" s="14" t="str">
        <f t="shared" si="19"/>
        <v/>
      </c>
      <c r="R245" t="str">
        <f t="shared" si="20"/>
        <v/>
      </c>
      <c r="S245" s="47">
        <v>233</v>
      </c>
      <c r="T245" s="2" t="e">
        <f t="shared" si="18"/>
        <v>#VALUE!</v>
      </c>
      <c r="U245" s="1">
        <v>23</v>
      </c>
      <c r="V245" s="1" t="str">
        <f t="shared" si="21"/>
        <v xml:space="preserve"> </v>
      </c>
      <c r="W245" s="49" t="str">
        <f t="shared" si="22"/>
        <v/>
      </c>
    </row>
    <row r="246" spans="14:23">
      <c r="N246" s="2"/>
      <c r="O246" s="2"/>
      <c r="P246" s="2"/>
      <c r="Q246" s="14" t="str">
        <f t="shared" si="19"/>
        <v/>
      </c>
      <c r="R246" t="str">
        <f t="shared" si="20"/>
        <v/>
      </c>
      <c r="S246" s="47">
        <v>234</v>
      </c>
      <c r="T246" s="2" t="e">
        <f t="shared" si="18"/>
        <v>#VALUE!</v>
      </c>
      <c r="U246" s="1">
        <v>24</v>
      </c>
      <c r="V246" s="1" t="str">
        <f t="shared" si="21"/>
        <v xml:space="preserve"> </v>
      </c>
      <c r="W246" s="49" t="str">
        <f t="shared" si="22"/>
        <v/>
      </c>
    </row>
    <row r="247" spans="14:23">
      <c r="N247" s="2"/>
      <c r="O247" s="2"/>
      <c r="P247" s="2"/>
      <c r="Q247" s="14" t="str">
        <f t="shared" si="19"/>
        <v/>
      </c>
      <c r="R247" t="str">
        <f t="shared" si="20"/>
        <v/>
      </c>
      <c r="S247" s="47">
        <v>235</v>
      </c>
      <c r="T247" s="2" t="e">
        <f t="shared" si="18"/>
        <v>#VALUE!</v>
      </c>
      <c r="U247" s="1">
        <v>25</v>
      </c>
      <c r="V247" s="1" t="str">
        <f t="shared" si="21"/>
        <v xml:space="preserve"> </v>
      </c>
      <c r="W247" s="49" t="str">
        <f t="shared" si="22"/>
        <v/>
      </c>
    </row>
    <row r="248" spans="14:23">
      <c r="N248" s="2"/>
      <c r="O248" s="2"/>
      <c r="P248" s="2"/>
      <c r="Q248" s="14" t="str">
        <f t="shared" si="19"/>
        <v/>
      </c>
      <c r="R248" t="str">
        <f t="shared" si="20"/>
        <v/>
      </c>
      <c r="S248" s="47">
        <v>236</v>
      </c>
      <c r="T248" s="2" t="e">
        <f t="shared" si="18"/>
        <v>#VALUE!</v>
      </c>
      <c r="U248" s="1">
        <v>26</v>
      </c>
      <c r="V248" s="1" t="str">
        <f t="shared" si="21"/>
        <v xml:space="preserve"> </v>
      </c>
      <c r="W248" s="49" t="str">
        <f t="shared" si="22"/>
        <v/>
      </c>
    </row>
    <row r="249" spans="14:23">
      <c r="N249" s="2"/>
      <c r="O249" s="2"/>
      <c r="P249" s="2"/>
      <c r="Q249" s="14" t="str">
        <f t="shared" si="19"/>
        <v/>
      </c>
      <c r="R249" t="str">
        <f t="shared" si="20"/>
        <v/>
      </c>
      <c r="S249" s="47">
        <v>237</v>
      </c>
      <c r="T249" s="2" t="e">
        <f t="shared" si="18"/>
        <v>#VALUE!</v>
      </c>
      <c r="U249" s="1">
        <v>27</v>
      </c>
      <c r="V249" s="1" t="str">
        <f t="shared" si="21"/>
        <v xml:space="preserve"> </v>
      </c>
      <c r="W249" s="49" t="str">
        <f t="shared" si="22"/>
        <v/>
      </c>
    </row>
    <row r="250" spans="14:23">
      <c r="N250" s="2"/>
      <c r="O250" s="2"/>
      <c r="P250" s="2"/>
      <c r="Q250" s="14" t="str">
        <f t="shared" si="19"/>
        <v/>
      </c>
      <c r="R250" t="str">
        <f t="shared" si="20"/>
        <v/>
      </c>
      <c r="S250" s="47">
        <v>238</v>
      </c>
      <c r="T250" s="2" t="e">
        <f t="shared" si="18"/>
        <v>#VALUE!</v>
      </c>
      <c r="U250" s="1">
        <v>28</v>
      </c>
      <c r="V250" s="1" t="str">
        <f t="shared" si="21"/>
        <v xml:space="preserve"> </v>
      </c>
      <c r="W250" s="49" t="str">
        <f t="shared" si="22"/>
        <v/>
      </c>
    </row>
    <row r="251" spans="14:23">
      <c r="N251" s="2"/>
      <c r="O251" s="2"/>
      <c r="P251" s="2"/>
      <c r="Q251" s="14" t="str">
        <f t="shared" si="19"/>
        <v/>
      </c>
      <c r="R251" t="str">
        <f t="shared" si="20"/>
        <v/>
      </c>
      <c r="S251" s="47">
        <v>239</v>
      </c>
      <c r="T251" s="2" t="e">
        <f t="shared" si="18"/>
        <v>#VALUE!</v>
      </c>
      <c r="U251" s="1">
        <v>29</v>
      </c>
      <c r="V251" s="1" t="str">
        <f t="shared" si="21"/>
        <v xml:space="preserve"> </v>
      </c>
      <c r="W251" s="49" t="str">
        <f t="shared" si="22"/>
        <v/>
      </c>
    </row>
    <row r="252" spans="14:23">
      <c r="N252" s="2"/>
      <c r="O252" s="2"/>
      <c r="P252" s="2"/>
      <c r="Q252" s="14" t="str">
        <f t="shared" si="19"/>
        <v/>
      </c>
      <c r="R252" t="str">
        <f t="shared" si="20"/>
        <v/>
      </c>
      <c r="S252" s="47">
        <v>240</v>
      </c>
      <c r="T252" s="2" t="e">
        <f t="shared" si="18"/>
        <v>#VALUE!</v>
      </c>
      <c r="U252" s="1">
        <v>30</v>
      </c>
      <c r="V252" s="1" t="str">
        <f t="shared" si="21"/>
        <v xml:space="preserve"> </v>
      </c>
      <c r="W252" s="49" t="str">
        <f t="shared" si="22"/>
        <v/>
      </c>
    </row>
    <row r="253" spans="14:23">
      <c r="N253" s="2"/>
      <c r="O253" s="2"/>
      <c r="P253" s="2"/>
      <c r="Q253" s="14" t="str">
        <f t="shared" si="19"/>
        <v/>
      </c>
      <c r="R253" t="str">
        <f t="shared" si="20"/>
        <v/>
      </c>
      <c r="S253" s="47">
        <v>241</v>
      </c>
      <c r="T253" s="2" t="e">
        <f t="shared" si="18"/>
        <v>#VALUE!</v>
      </c>
      <c r="U253" s="1">
        <v>32</v>
      </c>
      <c r="V253" s="1" t="str">
        <f t="shared" si="21"/>
        <v xml:space="preserve"> </v>
      </c>
      <c r="W253" s="49" t="str">
        <f t="shared" si="22"/>
        <v/>
      </c>
    </row>
    <row r="254" spans="14:23">
      <c r="N254" s="2"/>
      <c r="O254" s="2"/>
      <c r="P254" s="2"/>
      <c r="Q254" s="14" t="str">
        <f t="shared" si="19"/>
        <v/>
      </c>
      <c r="R254" t="str">
        <f t="shared" si="20"/>
        <v/>
      </c>
      <c r="S254" s="47">
        <v>242</v>
      </c>
      <c r="T254" s="2" t="e">
        <f t="shared" si="18"/>
        <v>#VALUE!</v>
      </c>
      <c r="U254" s="1">
        <v>34</v>
      </c>
      <c r="V254" s="1" t="str">
        <f t="shared" si="21"/>
        <v xml:space="preserve"> </v>
      </c>
      <c r="W254" s="49" t="str">
        <f t="shared" si="22"/>
        <v/>
      </c>
    </row>
    <row r="255" spans="14:23">
      <c r="N255" s="2"/>
      <c r="O255" s="2"/>
      <c r="P255" s="2"/>
      <c r="Q255" s="14" t="str">
        <f t="shared" si="19"/>
        <v/>
      </c>
      <c r="R255" t="str">
        <f t="shared" si="20"/>
        <v/>
      </c>
      <c r="S255" s="47">
        <v>243</v>
      </c>
      <c r="T255" s="2" t="e">
        <f t="shared" si="18"/>
        <v>#VALUE!</v>
      </c>
      <c r="U255" s="1">
        <v>36</v>
      </c>
      <c r="V255" s="1" t="str">
        <f t="shared" si="21"/>
        <v xml:space="preserve"> </v>
      </c>
      <c r="W255" s="49" t="str">
        <f t="shared" si="22"/>
        <v/>
      </c>
    </row>
    <row r="256" spans="14:23">
      <c r="N256" s="2"/>
      <c r="O256" s="2"/>
      <c r="P256" s="2"/>
      <c r="Q256" s="14" t="str">
        <f t="shared" si="19"/>
        <v/>
      </c>
      <c r="R256" t="str">
        <f t="shared" si="20"/>
        <v/>
      </c>
      <c r="S256" s="47">
        <v>244</v>
      </c>
      <c r="T256" s="2" t="e">
        <f t="shared" si="18"/>
        <v>#VALUE!</v>
      </c>
      <c r="U256" s="1">
        <v>38</v>
      </c>
      <c r="V256" s="1" t="str">
        <f t="shared" si="21"/>
        <v xml:space="preserve"> </v>
      </c>
      <c r="W256" s="49" t="str">
        <f t="shared" si="22"/>
        <v/>
      </c>
    </row>
    <row r="257" spans="14:23">
      <c r="N257" s="2"/>
      <c r="O257" s="2"/>
      <c r="P257" s="2"/>
      <c r="Q257" s="14" t="str">
        <f t="shared" si="19"/>
        <v/>
      </c>
      <c r="R257" t="str">
        <f t="shared" si="20"/>
        <v/>
      </c>
      <c r="S257" s="47">
        <v>245</v>
      </c>
      <c r="T257" s="2" t="e">
        <f t="shared" si="18"/>
        <v>#VALUE!</v>
      </c>
      <c r="U257" s="1">
        <v>40</v>
      </c>
      <c r="V257" s="1" t="str">
        <f t="shared" si="21"/>
        <v xml:space="preserve"> </v>
      </c>
      <c r="W257" s="49" t="str">
        <f t="shared" si="22"/>
        <v/>
      </c>
    </row>
    <row r="258" spans="14:23">
      <c r="N258" s="2"/>
      <c r="O258" s="2"/>
      <c r="P258" s="2"/>
      <c r="Q258" s="14" t="str">
        <f t="shared" si="19"/>
        <v/>
      </c>
      <c r="R258" t="str">
        <f t="shared" si="20"/>
        <v/>
      </c>
      <c r="S258" s="47">
        <v>246</v>
      </c>
      <c r="T258" s="2" t="e">
        <f t="shared" si="18"/>
        <v>#VALUE!</v>
      </c>
      <c r="U258" s="1">
        <v>42</v>
      </c>
      <c r="V258" s="1" t="str">
        <f t="shared" si="21"/>
        <v xml:space="preserve"> </v>
      </c>
      <c r="W258" s="49" t="str">
        <f t="shared" si="22"/>
        <v/>
      </c>
    </row>
    <row r="259" spans="14:23">
      <c r="N259" s="2"/>
      <c r="O259" s="2"/>
      <c r="P259" s="2"/>
      <c r="Q259" s="14" t="str">
        <f t="shared" si="19"/>
        <v/>
      </c>
      <c r="R259" t="str">
        <f t="shared" si="20"/>
        <v/>
      </c>
      <c r="S259" s="47">
        <v>247</v>
      </c>
      <c r="T259" s="2" t="e">
        <f t="shared" si="18"/>
        <v>#VALUE!</v>
      </c>
      <c r="U259" s="1">
        <v>44</v>
      </c>
      <c r="V259" s="1" t="str">
        <f t="shared" si="21"/>
        <v xml:space="preserve"> </v>
      </c>
      <c r="W259" s="49" t="str">
        <f t="shared" si="22"/>
        <v/>
      </c>
    </row>
    <row r="260" spans="14:23">
      <c r="N260" s="2"/>
      <c r="O260" s="2"/>
      <c r="P260" s="2"/>
      <c r="Q260" s="14" t="str">
        <f t="shared" si="19"/>
        <v/>
      </c>
      <c r="R260" t="str">
        <f t="shared" si="20"/>
        <v/>
      </c>
      <c r="S260" s="47">
        <v>248</v>
      </c>
      <c r="T260" s="2" t="e">
        <f t="shared" si="18"/>
        <v>#VALUE!</v>
      </c>
      <c r="U260" s="1">
        <v>46</v>
      </c>
      <c r="V260" s="1" t="str">
        <f t="shared" si="21"/>
        <v xml:space="preserve"> </v>
      </c>
      <c r="W260" s="49" t="str">
        <f t="shared" si="22"/>
        <v/>
      </c>
    </row>
    <row r="261" spans="14:23">
      <c r="N261" s="2"/>
      <c r="O261" s="2"/>
      <c r="P261" s="2"/>
      <c r="Q261" s="14" t="str">
        <f t="shared" si="19"/>
        <v/>
      </c>
      <c r="R261" t="str">
        <f t="shared" si="20"/>
        <v/>
      </c>
      <c r="S261" s="47">
        <v>249</v>
      </c>
      <c r="T261" s="2" t="e">
        <f t="shared" si="18"/>
        <v>#VALUE!</v>
      </c>
      <c r="U261" s="1">
        <v>48</v>
      </c>
      <c r="V261" s="1" t="str">
        <f t="shared" si="21"/>
        <v xml:space="preserve"> </v>
      </c>
      <c r="W261" s="49" t="str">
        <f t="shared" si="22"/>
        <v/>
      </c>
    </row>
    <row r="262" spans="14:23">
      <c r="N262" s="2"/>
      <c r="O262" s="2"/>
      <c r="P262" s="2"/>
      <c r="Q262" s="14" t="str">
        <f t="shared" si="19"/>
        <v/>
      </c>
      <c r="R262" t="str">
        <f t="shared" si="20"/>
        <v/>
      </c>
      <c r="S262" s="47">
        <v>250</v>
      </c>
      <c r="T262" s="2" t="e">
        <f t="shared" si="18"/>
        <v>#VALUE!</v>
      </c>
      <c r="U262" s="1">
        <v>50</v>
      </c>
      <c r="V262" s="1" t="str">
        <f t="shared" si="21"/>
        <v xml:space="preserve"> </v>
      </c>
      <c r="W262" s="49" t="str">
        <f t="shared" si="22"/>
        <v/>
      </c>
    </row>
    <row r="263" spans="14:23">
      <c r="N263" s="2"/>
      <c r="O263" s="2"/>
      <c r="P263" s="2"/>
      <c r="Q263" s="14" t="str">
        <f t="shared" si="19"/>
        <v/>
      </c>
      <c r="R263" t="str">
        <f t="shared" si="20"/>
        <v/>
      </c>
      <c r="S263" s="47">
        <v>251</v>
      </c>
      <c r="T263" s="2" t="e">
        <f t="shared" si="18"/>
        <v>#VALUE!</v>
      </c>
      <c r="U263" s="1">
        <v>55</v>
      </c>
      <c r="V263" s="1" t="str">
        <f t="shared" si="21"/>
        <v xml:space="preserve"> </v>
      </c>
      <c r="W263" s="49" t="str">
        <f t="shared" si="22"/>
        <v/>
      </c>
    </row>
    <row r="264" spans="14:23">
      <c r="N264" s="2"/>
      <c r="O264" s="2"/>
      <c r="P264" s="2"/>
      <c r="Q264" s="14" t="str">
        <f t="shared" si="19"/>
        <v/>
      </c>
      <c r="R264" t="str">
        <f t="shared" si="20"/>
        <v/>
      </c>
      <c r="S264" s="47">
        <v>252</v>
      </c>
      <c r="T264" s="2" t="e">
        <f t="shared" si="18"/>
        <v>#VALUE!</v>
      </c>
      <c r="U264" s="1">
        <v>60</v>
      </c>
      <c r="V264" s="1" t="str">
        <f t="shared" si="21"/>
        <v xml:space="preserve"> </v>
      </c>
      <c r="W264" s="49" t="str">
        <f t="shared" si="22"/>
        <v/>
      </c>
    </row>
    <row r="265" spans="14:23">
      <c r="N265" s="2"/>
      <c r="O265" s="2"/>
      <c r="P265" s="2"/>
      <c r="Q265" s="14" t="str">
        <f t="shared" si="19"/>
        <v/>
      </c>
      <c r="R265" t="str">
        <f t="shared" si="20"/>
        <v/>
      </c>
      <c r="S265" s="47">
        <v>253</v>
      </c>
      <c r="T265" s="2" t="e">
        <f t="shared" si="18"/>
        <v>#VALUE!</v>
      </c>
      <c r="U265" s="1">
        <v>65</v>
      </c>
      <c r="V265" s="1" t="str">
        <f t="shared" si="21"/>
        <v xml:space="preserve"> </v>
      </c>
      <c r="W265" s="49" t="str">
        <f t="shared" si="22"/>
        <v/>
      </c>
    </row>
    <row r="266" spans="14:23">
      <c r="N266" s="2"/>
      <c r="O266" s="2"/>
      <c r="P266" s="2"/>
      <c r="Q266" s="14" t="str">
        <f t="shared" si="19"/>
        <v/>
      </c>
      <c r="R266" t="str">
        <f t="shared" si="20"/>
        <v/>
      </c>
      <c r="S266" s="47">
        <v>254</v>
      </c>
      <c r="T266" s="2" t="e">
        <f t="shared" si="18"/>
        <v>#VALUE!</v>
      </c>
      <c r="U266" s="1">
        <v>70</v>
      </c>
      <c r="V266" s="1" t="str">
        <f t="shared" si="21"/>
        <v xml:space="preserve"> </v>
      </c>
      <c r="W266" s="49" t="str">
        <f t="shared" si="22"/>
        <v/>
      </c>
    </row>
    <row r="267" spans="14:23">
      <c r="N267" s="2"/>
      <c r="O267" s="2"/>
      <c r="P267" s="2"/>
      <c r="Q267" s="14" t="str">
        <f t="shared" si="19"/>
        <v/>
      </c>
      <c r="R267" t="str">
        <f t="shared" si="20"/>
        <v/>
      </c>
      <c r="S267" s="47">
        <v>255</v>
      </c>
      <c r="T267" s="2" t="e">
        <f t="shared" si="18"/>
        <v>#VALUE!</v>
      </c>
      <c r="U267" s="1">
        <v>75</v>
      </c>
      <c r="V267" s="1" t="str">
        <f t="shared" si="21"/>
        <v xml:space="preserve"> </v>
      </c>
      <c r="W267" s="49" t="str">
        <f t="shared" si="22"/>
        <v/>
      </c>
    </row>
    <row r="268" spans="14:23">
      <c r="N268" s="2"/>
      <c r="O268" s="2"/>
      <c r="P268" s="2"/>
      <c r="Q268" s="14" t="str">
        <f t="shared" si="19"/>
        <v/>
      </c>
      <c r="R268" t="str">
        <f t="shared" si="20"/>
        <v/>
      </c>
      <c r="S268" s="47">
        <v>256</v>
      </c>
      <c r="T268" s="2" t="e">
        <f t="shared" si="18"/>
        <v>#VALUE!</v>
      </c>
      <c r="U268" s="1">
        <v>80</v>
      </c>
      <c r="V268" s="1" t="str">
        <f t="shared" si="21"/>
        <v xml:space="preserve"> </v>
      </c>
      <c r="W268" s="49" t="str">
        <f t="shared" si="22"/>
        <v/>
      </c>
    </row>
    <row r="269" spans="14:23">
      <c r="N269" s="2"/>
      <c r="O269" s="2"/>
      <c r="P269" s="2"/>
      <c r="Q269" s="14" t="str">
        <f t="shared" si="19"/>
        <v/>
      </c>
      <c r="R269" t="str">
        <f t="shared" si="20"/>
        <v/>
      </c>
      <c r="S269" s="47">
        <v>257</v>
      </c>
      <c r="T269" s="2" t="e">
        <f t="shared" si="18"/>
        <v>#VALUE!</v>
      </c>
      <c r="U269" s="1">
        <v>85</v>
      </c>
      <c r="V269" s="1" t="str">
        <f t="shared" si="21"/>
        <v xml:space="preserve"> </v>
      </c>
      <c r="W269" s="49" t="str">
        <f t="shared" si="22"/>
        <v/>
      </c>
    </row>
    <row r="270" spans="14:23">
      <c r="N270" s="2"/>
      <c r="O270" s="2"/>
      <c r="P270" s="2"/>
      <c r="Q270" s="14" t="str">
        <f t="shared" si="19"/>
        <v/>
      </c>
      <c r="R270" t="str">
        <f t="shared" si="20"/>
        <v/>
      </c>
      <c r="S270" s="47">
        <v>258</v>
      </c>
      <c r="T270" s="2" t="e">
        <f t="shared" ref="T270:T333" si="23">IF(V270=1,1,IF(AND(ISNUMBER(T269),T269&gt;100)," ",IF(AND(ISNUMBER(T269),T269+1&lt;102),T269+1," ")))</f>
        <v>#VALUE!</v>
      </c>
      <c r="U270" s="1">
        <v>90</v>
      </c>
      <c r="V270" s="1" t="str">
        <f t="shared" si="21"/>
        <v xml:space="preserve"> </v>
      </c>
      <c r="W270" s="49" t="str">
        <f t="shared" si="22"/>
        <v/>
      </c>
    </row>
    <row r="271" spans="14:23">
      <c r="N271" s="2"/>
      <c r="O271" s="2"/>
      <c r="P271" s="2"/>
      <c r="Q271" s="14" t="str">
        <f t="shared" si="19"/>
        <v/>
      </c>
      <c r="R271" t="str">
        <f t="shared" si="20"/>
        <v/>
      </c>
      <c r="S271" s="47">
        <v>259</v>
      </c>
      <c r="T271" s="2" t="e">
        <f t="shared" si="23"/>
        <v>#VALUE!</v>
      </c>
      <c r="U271" s="1">
        <v>95</v>
      </c>
      <c r="V271" s="1" t="str">
        <f t="shared" si="21"/>
        <v xml:space="preserve"> </v>
      </c>
      <c r="W271" s="49" t="str">
        <f t="shared" si="22"/>
        <v/>
      </c>
    </row>
    <row r="272" spans="14:23">
      <c r="N272" s="2"/>
      <c r="O272" s="2"/>
      <c r="P272" s="2"/>
      <c r="Q272" s="14" t="str">
        <f t="shared" ref="Q272:Q335" si="24">IF($A$9&gt;$A$10,"",IF(U272=$A$9,1,IF(U273=$A$10,2,"")))</f>
        <v/>
      </c>
      <c r="R272" t="str">
        <f t="shared" ref="R272:R335" si="25">IF($A$9&gt;$A$10,"",IF(U272=$A$10,2,""))</f>
        <v/>
      </c>
      <c r="S272" s="47">
        <v>260</v>
      </c>
      <c r="T272" s="2" t="e">
        <f t="shared" si="23"/>
        <v>#VALUE!</v>
      </c>
      <c r="U272" s="1">
        <v>100</v>
      </c>
      <c r="V272" s="1" t="str">
        <f t="shared" ref="V272:V335" si="26">IF(U272=$A$9,1,IF(U272=$A$10,2," "))</f>
        <v xml:space="preserve"> </v>
      </c>
      <c r="W272" s="49" t="str">
        <f t="shared" ref="W272:W335" si="27">IF(Q272=1,1,IF(R271=2,"",W271))</f>
        <v/>
      </c>
    </row>
    <row r="273" spans="14:23">
      <c r="N273" s="2"/>
      <c r="O273" s="2"/>
      <c r="P273" s="2"/>
      <c r="Q273" s="14" t="str">
        <f t="shared" si="24"/>
        <v/>
      </c>
      <c r="R273" t="str">
        <f t="shared" si="25"/>
        <v/>
      </c>
      <c r="S273" s="47">
        <v>261</v>
      </c>
      <c r="T273" s="2" t="e">
        <f t="shared" si="23"/>
        <v>#VALUE!</v>
      </c>
      <c r="U273" s="1">
        <v>110</v>
      </c>
      <c r="V273" s="1" t="str">
        <f t="shared" si="26"/>
        <v xml:space="preserve"> </v>
      </c>
      <c r="W273" s="49" t="str">
        <f t="shared" si="27"/>
        <v/>
      </c>
    </row>
    <row r="274" spans="14:23">
      <c r="N274" s="2"/>
      <c r="O274" s="2"/>
      <c r="P274" s="2"/>
      <c r="Q274" s="14" t="str">
        <f t="shared" si="24"/>
        <v/>
      </c>
      <c r="R274" t="str">
        <f t="shared" si="25"/>
        <v/>
      </c>
      <c r="S274" s="47">
        <v>262</v>
      </c>
      <c r="T274" s="2" t="e">
        <f t="shared" si="23"/>
        <v>#VALUE!</v>
      </c>
      <c r="U274" s="1">
        <v>120</v>
      </c>
      <c r="V274" s="1" t="str">
        <f t="shared" si="26"/>
        <v xml:space="preserve"> </v>
      </c>
      <c r="W274" s="49" t="str">
        <f t="shared" si="27"/>
        <v/>
      </c>
    </row>
    <row r="275" spans="14:23">
      <c r="N275" s="2"/>
      <c r="O275" s="2"/>
      <c r="P275" s="2"/>
      <c r="Q275" s="14" t="str">
        <f t="shared" si="24"/>
        <v/>
      </c>
      <c r="R275" t="str">
        <f t="shared" si="25"/>
        <v/>
      </c>
      <c r="S275" s="47">
        <v>263</v>
      </c>
      <c r="T275" s="2" t="e">
        <f t="shared" si="23"/>
        <v>#VALUE!</v>
      </c>
      <c r="U275" s="1">
        <v>130</v>
      </c>
      <c r="V275" s="1" t="str">
        <f t="shared" si="26"/>
        <v xml:space="preserve"> </v>
      </c>
      <c r="W275" s="49" t="str">
        <f t="shared" si="27"/>
        <v/>
      </c>
    </row>
    <row r="276" spans="14:23">
      <c r="N276" s="2"/>
      <c r="O276" s="2"/>
      <c r="P276" s="2"/>
      <c r="Q276" s="14" t="str">
        <f t="shared" si="24"/>
        <v/>
      </c>
      <c r="R276" t="str">
        <f t="shared" si="25"/>
        <v/>
      </c>
      <c r="S276" s="47">
        <v>264</v>
      </c>
      <c r="T276" s="2" t="e">
        <f t="shared" si="23"/>
        <v>#VALUE!</v>
      </c>
      <c r="U276" s="1">
        <v>140</v>
      </c>
      <c r="V276" s="1" t="str">
        <f t="shared" si="26"/>
        <v xml:space="preserve"> </v>
      </c>
      <c r="W276" s="49" t="str">
        <f t="shared" si="27"/>
        <v/>
      </c>
    </row>
    <row r="277" spans="14:23">
      <c r="N277" s="2"/>
      <c r="O277" s="2"/>
      <c r="P277" s="2"/>
      <c r="Q277" s="14" t="str">
        <f t="shared" si="24"/>
        <v/>
      </c>
      <c r="R277" t="str">
        <f t="shared" si="25"/>
        <v/>
      </c>
      <c r="S277" s="47">
        <v>265</v>
      </c>
      <c r="T277" s="2" t="e">
        <f t="shared" si="23"/>
        <v>#VALUE!</v>
      </c>
      <c r="U277" s="1">
        <v>150</v>
      </c>
      <c r="V277" s="1" t="str">
        <f t="shared" si="26"/>
        <v xml:space="preserve"> </v>
      </c>
      <c r="W277" s="49" t="str">
        <f t="shared" si="27"/>
        <v/>
      </c>
    </row>
    <row r="278" spans="14:23">
      <c r="N278" s="2"/>
      <c r="O278" s="2"/>
      <c r="P278" s="2"/>
      <c r="Q278" s="14" t="str">
        <f t="shared" si="24"/>
        <v/>
      </c>
      <c r="R278" t="str">
        <f t="shared" si="25"/>
        <v/>
      </c>
      <c r="S278" s="47">
        <v>266</v>
      </c>
      <c r="T278" s="2" t="e">
        <f t="shared" si="23"/>
        <v>#VALUE!</v>
      </c>
      <c r="U278" s="1">
        <v>160</v>
      </c>
      <c r="V278" s="1" t="str">
        <f t="shared" si="26"/>
        <v xml:space="preserve"> </v>
      </c>
      <c r="W278" s="49" t="str">
        <f t="shared" si="27"/>
        <v/>
      </c>
    </row>
    <row r="279" spans="14:23">
      <c r="N279" s="2"/>
      <c r="O279" s="2"/>
      <c r="P279" s="2"/>
      <c r="Q279" s="14" t="str">
        <f t="shared" si="24"/>
        <v/>
      </c>
      <c r="R279" t="str">
        <f t="shared" si="25"/>
        <v/>
      </c>
      <c r="S279" s="47">
        <v>267</v>
      </c>
      <c r="T279" s="2" t="e">
        <f t="shared" si="23"/>
        <v>#VALUE!</v>
      </c>
      <c r="U279" s="1">
        <v>170</v>
      </c>
      <c r="V279" s="1" t="str">
        <f t="shared" si="26"/>
        <v xml:space="preserve"> </v>
      </c>
      <c r="W279" s="49" t="str">
        <f t="shared" si="27"/>
        <v/>
      </c>
    </row>
    <row r="280" spans="14:23">
      <c r="N280" s="2"/>
      <c r="O280" s="2"/>
      <c r="P280" s="2"/>
      <c r="Q280" s="14" t="str">
        <f t="shared" si="24"/>
        <v/>
      </c>
      <c r="R280" t="str">
        <f t="shared" si="25"/>
        <v/>
      </c>
      <c r="S280" s="47">
        <v>268</v>
      </c>
      <c r="T280" s="2" t="e">
        <f t="shared" si="23"/>
        <v>#VALUE!</v>
      </c>
      <c r="U280" s="1">
        <v>180</v>
      </c>
      <c r="V280" s="1" t="str">
        <f t="shared" si="26"/>
        <v xml:space="preserve"> </v>
      </c>
      <c r="W280" s="49" t="str">
        <f t="shared" si="27"/>
        <v/>
      </c>
    </row>
    <row r="281" spans="14:23">
      <c r="N281" s="2"/>
      <c r="O281" s="2"/>
      <c r="P281" s="2"/>
      <c r="Q281" s="14" t="str">
        <f t="shared" si="24"/>
        <v/>
      </c>
      <c r="R281" t="str">
        <f t="shared" si="25"/>
        <v/>
      </c>
      <c r="S281" s="47">
        <v>269</v>
      </c>
      <c r="T281" s="2" t="e">
        <f t="shared" si="23"/>
        <v>#VALUE!</v>
      </c>
      <c r="U281" s="1">
        <v>190</v>
      </c>
      <c r="V281" s="1" t="str">
        <f t="shared" si="26"/>
        <v xml:space="preserve"> </v>
      </c>
      <c r="W281" s="49" t="str">
        <f t="shared" si="27"/>
        <v/>
      </c>
    </row>
    <row r="282" spans="14:23">
      <c r="N282" s="2"/>
      <c r="O282" s="2"/>
      <c r="P282" s="2"/>
      <c r="Q282" s="14" t="str">
        <f t="shared" si="24"/>
        <v/>
      </c>
      <c r="R282" t="str">
        <f t="shared" si="25"/>
        <v/>
      </c>
      <c r="S282" s="47">
        <v>270</v>
      </c>
      <c r="T282" s="2" t="e">
        <f t="shared" si="23"/>
        <v>#VALUE!</v>
      </c>
      <c r="U282" s="1">
        <v>200</v>
      </c>
      <c r="V282" s="1" t="str">
        <f t="shared" si="26"/>
        <v xml:space="preserve"> </v>
      </c>
      <c r="W282" s="49" t="str">
        <f t="shared" si="27"/>
        <v/>
      </c>
    </row>
    <row r="283" spans="14:23">
      <c r="N283" s="2"/>
      <c r="O283" s="2"/>
      <c r="P283" s="2"/>
      <c r="Q283" s="14" t="str">
        <f t="shared" si="24"/>
        <v/>
      </c>
      <c r="R283" t="str">
        <f t="shared" si="25"/>
        <v/>
      </c>
      <c r="S283" s="47">
        <v>271</v>
      </c>
      <c r="T283" s="2" t="e">
        <f t="shared" si="23"/>
        <v>#VALUE!</v>
      </c>
      <c r="U283" s="1">
        <v>210</v>
      </c>
      <c r="V283" s="1" t="str">
        <f t="shared" si="26"/>
        <v xml:space="preserve"> </v>
      </c>
      <c r="W283" s="49" t="str">
        <f t="shared" si="27"/>
        <v/>
      </c>
    </row>
    <row r="284" spans="14:23">
      <c r="N284" s="2"/>
      <c r="O284" s="2"/>
      <c r="P284" s="2"/>
      <c r="Q284" s="14" t="str">
        <f t="shared" si="24"/>
        <v/>
      </c>
      <c r="R284" t="str">
        <f t="shared" si="25"/>
        <v/>
      </c>
      <c r="S284" s="47">
        <v>272</v>
      </c>
      <c r="T284" s="2" t="e">
        <f t="shared" si="23"/>
        <v>#VALUE!</v>
      </c>
      <c r="U284" s="1">
        <v>220</v>
      </c>
      <c r="V284" s="1" t="str">
        <f t="shared" si="26"/>
        <v xml:space="preserve"> </v>
      </c>
      <c r="W284" s="49" t="str">
        <f t="shared" si="27"/>
        <v/>
      </c>
    </row>
    <row r="285" spans="14:23">
      <c r="N285" s="2"/>
      <c r="O285" s="2"/>
      <c r="P285" s="2"/>
      <c r="Q285" s="14" t="str">
        <f t="shared" si="24"/>
        <v/>
      </c>
      <c r="R285" t="str">
        <f t="shared" si="25"/>
        <v/>
      </c>
      <c r="S285" s="47">
        <v>273</v>
      </c>
      <c r="T285" s="2" t="e">
        <f t="shared" si="23"/>
        <v>#VALUE!</v>
      </c>
      <c r="U285" s="1">
        <v>230</v>
      </c>
      <c r="V285" s="1" t="str">
        <f t="shared" si="26"/>
        <v xml:space="preserve"> </v>
      </c>
      <c r="W285" s="49" t="str">
        <f t="shared" si="27"/>
        <v/>
      </c>
    </row>
    <row r="286" spans="14:23">
      <c r="N286" s="2"/>
      <c r="O286" s="2"/>
      <c r="P286" s="2"/>
      <c r="Q286" s="14" t="str">
        <f t="shared" si="24"/>
        <v/>
      </c>
      <c r="R286" t="str">
        <f t="shared" si="25"/>
        <v/>
      </c>
      <c r="S286" s="47">
        <v>274</v>
      </c>
      <c r="T286" s="2" t="e">
        <f t="shared" si="23"/>
        <v>#VALUE!</v>
      </c>
      <c r="U286" s="1">
        <v>240</v>
      </c>
      <c r="V286" s="1" t="str">
        <f t="shared" si="26"/>
        <v xml:space="preserve"> </v>
      </c>
      <c r="W286" s="49" t="str">
        <f t="shared" si="27"/>
        <v/>
      </c>
    </row>
    <row r="287" spans="14:23">
      <c r="N287" s="2"/>
      <c r="O287" s="2"/>
      <c r="P287" s="2"/>
      <c r="Q287" s="14" t="str">
        <f t="shared" si="24"/>
        <v/>
      </c>
      <c r="R287" t="str">
        <f t="shared" si="25"/>
        <v/>
      </c>
      <c r="S287" s="47">
        <v>275</v>
      </c>
      <c r="T287" s="2" t="e">
        <f t="shared" si="23"/>
        <v>#VALUE!</v>
      </c>
      <c r="U287" s="1">
        <v>250</v>
      </c>
      <c r="V287" s="1" t="str">
        <f t="shared" si="26"/>
        <v xml:space="preserve"> </v>
      </c>
      <c r="W287" s="49" t="str">
        <f t="shared" si="27"/>
        <v/>
      </c>
    </row>
    <row r="288" spans="14:23">
      <c r="N288" s="2"/>
      <c r="O288" s="2"/>
      <c r="P288" s="2"/>
      <c r="Q288" s="14" t="str">
        <f t="shared" si="24"/>
        <v/>
      </c>
      <c r="R288" t="str">
        <f t="shared" si="25"/>
        <v/>
      </c>
      <c r="S288" s="47">
        <v>276</v>
      </c>
      <c r="T288" s="2" t="e">
        <f t="shared" si="23"/>
        <v>#VALUE!</v>
      </c>
      <c r="U288" s="1">
        <v>260</v>
      </c>
      <c r="V288" s="1" t="str">
        <f t="shared" si="26"/>
        <v xml:space="preserve"> </v>
      </c>
      <c r="W288" s="49" t="str">
        <f t="shared" si="27"/>
        <v/>
      </c>
    </row>
    <row r="289" spans="14:23">
      <c r="N289" s="2"/>
      <c r="O289" s="2"/>
      <c r="P289" s="2"/>
      <c r="Q289" s="14" t="str">
        <f t="shared" si="24"/>
        <v/>
      </c>
      <c r="R289" t="str">
        <f t="shared" si="25"/>
        <v/>
      </c>
      <c r="S289" s="47">
        <v>277</v>
      </c>
      <c r="T289" s="2" t="e">
        <f t="shared" si="23"/>
        <v>#VALUE!</v>
      </c>
      <c r="U289" s="1">
        <v>270</v>
      </c>
      <c r="V289" s="1" t="str">
        <f t="shared" si="26"/>
        <v xml:space="preserve"> </v>
      </c>
      <c r="W289" s="49" t="str">
        <f t="shared" si="27"/>
        <v/>
      </c>
    </row>
    <row r="290" spans="14:23">
      <c r="N290" s="2"/>
      <c r="O290" s="2"/>
      <c r="P290" s="2"/>
      <c r="Q290" s="14" t="str">
        <f t="shared" si="24"/>
        <v/>
      </c>
      <c r="R290" t="str">
        <f t="shared" si="25"/>
        <v/>
      </c>
      <c r="S290" s="47">
        <v>278</v>
      </c>
      <c r="T290" s="2" t="e">
        <f t="shared" si="23"/>
        <v>#VALUE!</v>
      </c>
      <c r="U290" s="1">
        <v>280</v>
      </c>
      <c r="V290" s="1" t="str">
        <f t="shared" si="26"/>
        <v xml:space="preserve"> </v>
      </c>
      <c r="W290" s="49" t="str">
        <f t="shared" si="27"/>
        <v/>
      </c>
    </row>
    <row r="291" spans="14:23">
      <c r="N291" s="2"/>
      <c r="O291" s="2"/>
      <c r="P291" s="2"/>
      <c r="Q291" s="14" t="str">
        <f t="shared" si="24"/>
        <v/>
      </c>
      <c r="R291" t="str">
        <f t="shared" si="25"/>
        <v/>
      </c>
      <c r="S291" s="47">
        <v>279</v>
      </c>
      <c r="T291" s="2" t="e">
        <f t="shared" si="23"/>
        <v>#VALUE!</v>
      </c>
      <c r="U291" s="1">
        <v>290</v>
      </c>
      <c r="V291" s="1" t="str">
        <f t="shared" si="26"/>
        <v xml:space="preserve"> </v>
      </c>
      <c r="W291" s="49" t="str">
        <f t="shared" si="27"/>
        <v/>
      </c>
    </row>
    <row r="292" spans="14:23">
      <c r="N292" s="2"/>
      <c r="O292" s="2"/>
      <c r="P292" s="2"/>
      <c r="Q292" s="14" t="str">
        <f t="shared" si="24"/>
        <v/>
      </c>
      <c r="R292" t="str">
        <f t="shared" si="25"/>
        <v/>
      </c>
      <c r="S292" s="47">
        <v>280</v>
      </c>
      <c r="T292" s="2" t="e">
        <f t="shared" si="23"/>
        <v>#VALUE!</v>
      </c>
      <c r="U292" s="1">
        <v>300</v>
      </c>
      <c r="V292" s="1" t="str">
        <f t="shared" si="26"/>
        <v xml:space="preserve"> </v>
      </c>
      <c r="W292" s="49" t="str">
        <f t="shared" si="27"/>
        <v/>
      </c>
    </row>
    <row r="293" spans="14:23">
      <c r="N293" s="2"/>
      <c r="O293" s="2"/>
      <c r="P293" s="2"/>
      <c r="Q293" s="14" t="str">
        <f t="shared" si="24"/>
        <v/>
      </c>
      <c r="R293" t="str">
        <f t="shared" si="25"/>
        <v/>
      </c>
      <c r="S293" s="47">
        <v>281</v>
      </c>
      <c r="T293" s="2" t="e">
        <f t="shared" si="23"/>
        <v>#VALUE!</v>
      </c>
      <c r="U293" s="1">
        <v>310</v>
      </c>
      <c r="V293" s="1" t="str">
        <f t="shared" si="26"/>
        <v xml:space="preserve"> </v>
      </c>
      <c r="W293" s="49" t="str">
        <f t="shared" si="27"/>
        <v/>
      </c>
    </row>
    <row r="294" spans="14:23">
      <c r="N294" s="2"/>
      <c r="O294" s="2"/>
      <c r="P294" s="2"/>
      <c r="Q294" s="14" t="str">
        <f t="shared" si="24"/>
        <v/>
      </c>
      <c r="R294" t="str">
        <f t="shared" si="25"/>
        <v/>
      </c>
      <c r="S294" s="47">
        <v>282</v>
      </c>
      <c r="T294" s="2" t="e">
        <f t="shared" si="23"/>
        <v>#VALUE!</v>
      </c>
      <c r="U294" s="1">
        <v>320</v>
      </c>
      <c r="V294" s="1" t="str">
        <f t="shared" si="26"/>
        <v xml:space="preserve"> </v>
      </c>
      <c r="W294" s="49" t="str">
        <f t="shared" si="27"/>
        <v/>
      </c>
    </row>
    <row r="295" spans="14:23">
      <c r="N295" s="2"/>
      <c r="O295" s="2"/>
      <c r="P295" s="2"/>
      <c r="Q295" s="14" t="str">
        <f t="shared" si="24"/>
        <v/>
      </c>
      <c r="R295" t="str">
        <f t="shared" si="25"/>
        <v/>
      </c>
      <c r="S295" s="47">
        <v>283</v>
      </c>
      <c r="T295" s="2" t="e">
        <f t="shared" si="23"/>
        <v>#VALUE!</v>
      </c>
      <c r="U295" s="1">
        <v>330</v>
      </c>
      <c r="V295" s="1" t="str">
        <f t="shared" si="26"/>
        <v xml:space="preserve"> </v>
      </c>
      <c r="W295" s="49" t="str">
        <f t="shared" si="27"/>
        <v/>
      </c>
    </row>
    <row r="296" spans="14:23">
      <c r="N296" s="2"/>
      <c r="O296" s="2"/>
      <c r="P296" s="2"/>
      <c r="Q296" s="14" t="str">
        <f t="shared" si="24"/>
        <v/>
      </c>
      <c r="R296" t="str">
        <f t="shared" si="25"/>
        <v/>
      </c>
      <c r="S296" s="47">
        <v>284</v>
      </c>
      <c r="T296" s="2" t="e">
        <f t="shared" si="23"/>
        <v>#VALUE!</v>
      </c>
      <c r="U296" s="1">
        <v>340</v>
      </c>
      <c r="V296" s="1" t="str">
        <f t="shared" si="26"/>
        <v xml:space="preserve"> </v>
      </c>
      <c r="W296" s="49" t="str">
        <f t="shared" si="27"/>
        <v/>
      </c>
    </row>
    <row r="297" spans="14:23">
      <c r="N297" s="2"/>
      <c r="O297" s="2"/>
      <c r="P297" s="2"/>
      <c r="Q297" s="14" t="str">
        <f t="shared" si="24"/>
        <v/>
      </c>
      <c r="R297" t="str">
        <f t="shared" si="25"/>
        <v/>
      </c>
      <c r="S297" s="47">
        <v>285</v>
      </c>
      <c r="T297" s="2" t="e">
        <f t="shared" si="23"/>
        <v>#VALUE!</v>
      </c>
      <c r="U297" s="1">
        <v>350</v>
      </c>
      <c r="V297" s="1" t="str">
        <f t="shared" si="26"/>
        <v xml:space="preserve"> </v>
      </c>
      <c r="W297" s="49" t="str">
        <f t="shared" si="27"/>
        <v/>
      </c>
    </row>
    <row r="298" spans="14:23">
      <c r="N298" s="2"/>
      <c r="O298" s="2"/>
      <c r="P298" s="2"/>
      <c r="Q298" s="14" t="str">
        <f t="shared" si="24"/>
        <v/>
      </c>
      <c r="R298" t="str">
        <f t="shared" si="25"/>
        <v/>
      </c>
      <c r="S298" s="47">
        <v>286</v>
      </c>
      <c r="T298" s="2" t="e">
        <f t="shared" si="23"/>
        <v>#VALUE!</v>
      </c>
      <c r="U298" s="1">
        <v>360</v>
      </c>
      <c r="V298" s="1" t="str">
        <f t="shared" si="26"/>
        <v xml:space="preserve"> </v>
      </c>
      <c r="W298" s="49" t="str">
        <f t="shared" si="27"/>
        <v/>
      </c>
    </row>
    <row r="299" spans="14:23">
      <c r="N299" s="2"/>
      <c r="O299" s="2"/>
      <c r="P299" s="2"/>
      <c r="Q299" s="14" t="str">
        <f t="shared" si="24"/>
        <v/>
      </c>
      <c r="R299" t="str">
        <f t="shared" si="25"/>
        <v/>
      </c>
      <c r="S299" s="47">
        <v>287</v>
      </c>
      <c r="T299" s="2" t="e">
        <f t="shared" si="23"/>
        <v>#VALUE!</v>
      </c>
      <c r="U299" s="1">
        <v>370</v>
      </c>
      <c r="V299" s="1" t="str">
        <f t="shared" si="26"/>
        <v xml:space="preserve"> </v>
      </c>
      <c r="W299" s="49" t="str">
        <f t="shared" si="27"/>
        <v/>
      </c>
    </row>
    <row r="300" spans="14:23">
      <c r="N300" s="2"/>
      <c r="O300" s="2"/>
      <c r="P300" s="2"/>
      <c r="Q300" s="14" t="str">
        <f t="shared" si="24"/>
        <v/>
      </c>
      <c r="R300" t="str">
        <f t="shared" si="25"/>
        <v/>
      </c>
      <c r="S300" s="47">
        <v>288</v>
      </c>
      <c r="T300" s="2" t="e">
        <f t="shared" si="23"/>
        <v>#VALUE!</v>
      </c>
      <c r="U300" s="1">
        <v>380</v>
      </c>
      <c r="V300" s="1" t="str">
        <f t="shared" si="26"/>
        <v xml:space="preserve"> </v>
      </c>
      <c r="W300" s="49" t="str">
        <f t="shared" si="27"/>
        <v/>
      </c>
    </row>
    <row r="301" spans="14:23">
      <c r="N301" s="2"/>
      <c r="O301" s="2"/>
      <c r="P301" s="2"/>
      <c r="Q301" s="14" t="str">
        <f t="shared" si="24"/>
        <v/>
      </c>
      <c r="R301" t="str">
        <f t="shared" si="25"/>
        <v/>
      </c>
      <c r="S301" s="47">
        <v>289</v>
      </c>
      <c r="T301" s="2" t="e">
        <f t="shared" si="23"/>
        <v>#VALUE!</v>
      </c>
      <c r="U301" s="1">
        <v>390</v>
      </c>
      <c r="V301" s="1" t="str">
        <f t="shared" si="26"/>
        <v xml:space="preserve"> </v>
      </c>
      <c r="W301" s="49" t="str">
        <f t="shared" si="27"/>
        <v/>
      </c>
    </row>
    <row r="302" spans="14:23">
      <c r="N302" s="2"/>
      <c r="O302" s="2"/>
      <c r="P302" s="2"/>
      <c r="Q302" s="14" t="str">
        <f t="shared" si="24"/>
        <v/>
      </c>
      <c r="R302" t="str">
        <f t="shared" si="25"/>
        <v/>
      </c>
      <c r="S302" s="47">
        <v>290</v>
      </c>
      <c r="T302" s="2" t="e">
        <f t="shared" si="23"/>
        <v>#VALUE!</v>
      </c>
      <c r="U302" s="1">
        <v>400</v>
      </c>
      <c r="V302" s="1" t="str">
        <f t="shared" si="26"/>
        <v xml:space="preserve"> </v>
      </c>
      <c r="W302" s="49" t="str">
        <f t="shared" si="27"/>
        <v/>
      </c>
    </row>
    <row r="303" spans="14:23">
      <c r="N303" s="2"/>
      <c r="O303" s="2"/>
      <c r="P303" s="2"/>
      <c r="Q303" s="14" t="str">
        <f t="shared" si="24"/>
        <v/>
      </c>
      <c r="R303" t="str">
        <f t="shared" si="25"/>
        <v/>
      </c>
      <c r="S303" s="47">
        <v>291</v>
      </c>
      <c r="T303" s="2" t="e">
        <f t="shared" si="23"/>
        <v>#VALUE!</v>
      </c>
      <c r="U303" s="1">
        <v>410</v>
      </c>
      <c r="V303" s="1" t="str">
        <f t="shared" si="26"/>
        <v xml:space="preserve"> </v>
      </c>
      <c r="W303" s="49" t="str">
        <f t="shared" si="27"/>
        <v/>
      </c>
    </row>
    <row r="304" spans="14:23">
      <c r="N304" s="2"/>
      <c r="O304" s="2"/>
      <c r="P304" s="2"/>
      <c r="Q304" s="14" t="str">
        <f t="shared" si="24"/>
        <v/>
      </c>
      <c r="R304" t="str">
        <f t="shared" si="25"/>
        <v/>
      </c>
      <c r="S304" s="47">
        <v>292</v>
      </c>
      <c r="T304" s="2" t="e">
        <f t="shared" si="23"/>
        <v>#VALUE!</v>
      </c>
      <c r="U304" s="1">
        <v>420</v>
      </c>
      <c r="V304" s="1" t="str">
        <f t="shared" si="26"/>
        <v xml:space="preserve"> </v>
      </c>
      <c r="W304" s="49" t="str">
        <f t="shared" si="27"/>
        <v/>
      </c>
    </row>
    <row r="305" spans="14:23">
      <c r="N305" s="2"/>
      <c r="O305" s="2"/>
      <c r="P305" s="2"/>
      <c r="Q305" s="14" t="str">
        <f t="shared" si="24"/>
        <v/>
      </c>
      <c r="R305" t="str">
        <f t="shared" si="25"/>
        <v/>
      </c>
      <c r="S305" s="47">
        <v>293</v>
      </c>
      <c r="T305" s="2" t="e">
        <f t="shared" si="23"/>
        <v>#VALUE!</v>
      </c>
      <c r="U305" s="1">
        <v>430</v>
      </c>
      <c r="V305" s="1" t="str">
        <f t="shared" si="26"/>
        <v xml:space="preserve"> </v>
      </c>
      <c r="W305" s="49" t="str">
        <f t="shared" si="27"/>
        <v/>
      </c>
    </row>
    <row r="306" spans="14:23">
      <c r="N306" s="2"/>
      <c r="O306" s="2"/>
      <c r="P306" s="2"/>
      <c r="Q306" s="14" t="str">
        <f t="shared" si="24"/>
        <v/>
      </c>
      <c r="R306" t="str">
        <f t="shared" si="25"/>
        <v/>
      </c>
      <c r="S306" s="47">
        <v>294</v>
      </c>
      <c r="T306" s="2" t="e">
        <f t="shared" si="23"/>
        <v>#VALUE!</v>
      </c>
      <c r="U306" s="1">
        <v>440</v>
      </c>
      <c r="V306" s="1" t="str">
        <f t="shared" si="26"/>
        <v xml:space="preserve"> </v>
      </c>
      <c r="W306" s="49" t="str">
        <f t="shared" si="27"/>
        <v/>
      </c>
    </row>
    <row r="307" spans="14:23">
      <c r="N307" s="2"/>
      <c r="O307" s="2"/>
      <c r="P307" s="2"/>
      <c r="Q307" s="14" t="str">
        <f t="shared" si="24"/>
        <v/>
      </c>
      <c r="R307" t="str">
        <f t="shared" si="25"/>
        <v/>
      </c>
      <c r="S307" s="47">
        <v>295</v>
      </c>
      <c r="T307" s="2" t="e">
        <f t="shared" si="23"/>
        <v>#VALUE!</v>
      </c>
      <c r="U307" s="1">
        <v>450</v>
      </c>
      <c r="V307" s="1" t="str">
        <f t="shared" si="26"/>
        <v xml:space="preserve"> </v>
      </c>
      <c r="W307" s="49" t="str">
        <f t="shared" si="27"/>
        <v/>
      </c>
    </row>
    <row r="308" spans="14:23">
      <c r="N308" s="2"/>
      <c r="O308" s="2"/>
      <c r="P308" s="2"/>
      <c r="Q308" s="14" t="str">
        <f t="shared" si="24"/>
        <v/>
      </c>
      <c r="R308" t="str">
        <f t="shared" si="25"/>
        <v/>
      </c>
      <c r="S308" s="47">
        <v>296</v>
      </c>
      <c r="T308" s="2" t="e">
        <f t="shared" si="23"/>
        <v>#VALUE!</v>
      </c>
      <c r="U308" s="1">
        <v>460</v>
      </c>
      <c r="V308" s="1" t="str">
        <f t="shared" si="26"/>
        <v xml:space="preserve"> </v>
      </c>
      <c r="W308" s="49" t="str">
        <f t="shared" si="27"/>
        <v/>
      </c>
    </row>
    <row r="309" spans="14:23">
      <c r="N309" s="2"/>
      <c r="O309" s="2"/>
      <c r="P309" s="2"/>
      <c r="Q309" s="14" t="str">
        <f t="shared" si="24"/>
        <v/>
      </c>
      <c r="R309" t="str">
        <f t="shared" si="25"/>
        <v/>
      </c>
      <c r="S309" s="47">
        <v>297</v>
      </c>
      <c r="T309" s="2" t="e">
        <f t="shared" si="23"/>
        <v>#VALUE!</v>
      </c>
      <c r="U309" s="1">
        <v>470</v>
      </c>
      <c r="V309" s="1" t="str">
        <f t="shared" si="26"/>
        <v xml:space="preserve"> </v>
      </c>
      <c r="W309" s="49" t="str">
        <f t="shared" si="27"/>
        <v/>
      </c>
    </row>
    <row r="310" spans="14:23">
      <c r="N310" s="2"/>
      <c r="O310" s="2"/>
      <c r="P310" s="2"/>
      <c r="Q310" s="14" t="str">
        <f t="shared" si="24"/>
        <v/>
      </c>
      <c r="R310" t="str">
        <f t="shared" si="25"/>
        <v/>
      </c>
      <c r="S310" s="47">
        <v>298</v>
      </c>
      <c r="T310" s="2" t="e">
        <f t="shared" si="23"/>
        <v>#VALUE!</v>
      </c>
      <c r="U310" s="1">
        <v>480</v>
      </c>
      <c r="V310" s="1" t="str">
        <f t="shared" si="26"/>
        <v xml:space="preserve"> </v>
      </c>
      <c r="W310" s="49" t="str">
        <f t="shared" si="27"/>
        <v/>
      </c>
    </row>
    <row r="311" spans="14:23">
      <c r="N311" s="2"/>
      <c r="O311" s="2"/>
      <c r="P311" s="2"/>
      <c r="Q311" s="14" t="str">
        <f t="shared" si="24"/>
        <v/>
      </c>
      <c r="R311" t="str">
        <f t="shared" si="25"/>
        <v/>
      </c>
      <c r="S311" s="47">
        <v>299</v>
      </c>
      <c r="T311" s="2" t="e">
        <f t="shared" si="23"/>
        <v>#VALUE!</v>
      </c>
      <c r="U311" s="1">
        <v>490</v>
      </c>
      <c r="V311" s="1" t="str">
        <f t="shared" si="26"/>
        <v xml:space="preserve"> </v>
      </c>
      <c r="W311" s="49" t="str">
        <f t="shared" si="27"/>
        <v/>
      </c>
    </row>
    <row r="312" spans="14:23">
      <c r="N312" s="2"/>
      <c r="O312" s="2"/>
      <c r="P312" s="2"/>
      <c r="Q312" s="14" t="str">
        <f t="shared" si="24"/>
        <v/>
      </c>
      <c r="R312" t="str">
        <f t="shared" si="25"/>
        <v/>
      </c>
      <c r="S312" s="47">
        <v>300</v>
      </c>
      <c r="T312" s="2" t="e">
        <f t="shared" si="23"/>
        <v>#VALUE!</v>
      </c>
      <c r="U312" s="1">
        <v>500</v>
      </c>
      <c r="V312" s="1" t="str">
        <f t="shared" si="26"/>
        <v xml:space="preserve"> </v>
      </c>
      <c r="W312" s="49" t="str">
        <f t="shared" si="27"/>
        <v/>
      </c>
    </row>
    <row r="313" spans="14:23">
      <c r="N313" s="2"/>
      <c r="O313" s="2"/>
      <c r="P313" s="2"/>
      <c r="Q313" s="14" t="str">
        <f t="shared" si="24"/>
        <v/>
      </c>
      <c r="R313" t="str">
        <f t="shared" si="25"/>
        <v/>
      </c>
      <c r="S313" s="47">
        <v>301</v>
      </c>
      <c r="T313" s="2" t="e">
        <f t="shared" si="23"/>
        <v>#VALUE!</v>
      </c>
      <c r="U313" s="1">
        <v>510</v>
      </c>
      <c r="V313" s="1" t="str">
        <f t="shared" si="26"/>
        <v xml:space="preserve"> </v>
      </c>
      <c r="W313" s="49" t="str">
        <f t="shared" si="27"/>
        <v/>
      </c>
    </row>
    <row r="314" spans="14:23">
      <c r="N314" s="2"/>
      <c r="O314" s="2"/>
      <c r="P314" s="2"/>
      <c r="Q314" s="14" t="str">
        <f t="shared" si="24"/>
        <v/>
      </c>
      <c r="R314" t="str">
        <f t="shared" si="25"/>
        <v/>
      </c>
      <c r="S314" s="47">
        <v>302</v>
      </c>
      <c r="T314" s="2" t="e">
        <f t="shared" si="23"/>
        <v>#VALUE!</v>
      </c>
      <c r="U314" s="1">
        <v>520</v>
      </c>
      <c r="V314" s="1" t="str">
        <f t="shared" si="26"/>
        <v xml:space="preserve"> </v>
      </c>
      <c r="W314" s="49" t="str">
        <f t="shared" si="27"/>
        <v/>
      </c>
    </row>
    <row r="315" spans="14:23">
      <c r="N315" s="2"/>
      <c r="O315" s="2"/>
      <c r="P315" s="2"/>
      <c r="Q315" s="14" t="str">
        <f t="shared" si="24"/>
        <v/>
      </c>
      <c r="R315" t="str">
        <f t="shared" si="25"/>
        <v/>
      </c>
      <c r="S315" s="47">
        <v>303</v>
      </c>
      <c r="T315" s="2" t="e">
        <f t="shared" si="23"/>
        <v>#VALUE!</v>
      </c>
      <c r="U315" s="1">
        <v>530</v>
      </c>
      <c r="V315" s="1" t="str">
        <f t="shared" si="26"/>
        <v xml:space="preserve"> </v>
      </c>
      <c r="W315" s="49" t="str">
        <f t="shared" si="27"/>
        <v/>
      </c>
    </row>
    <row r="316" spans="14:23">
      <c r="N316" s="2"/>
      <c r="O316" s="2"/>
      <c r="P316" s="2"/>
      <c r="Q316" s="14" t="str">
        <f t="shared" si="24"/>
        <v/>
      </c>
      <c r="R316" t="str">
        <f t="shared" si="25"/>
        <v/>
      </c>
      <c r="S316" s="47">
        <v>304</v>
      </c>
      <c r="T316" s="2" t="e">
        <f t="shared" si="23"/>
        <v>#VALUE!</v>
      </c>
      <c r="U316" s="1">
        <v>540</v>
      </c>
      <c r="V316" s="1" t="str">
        <f t="shared" si="26"/>
        <v xml:space="preserve"> </v>
      </c>
      <c r="W316" s="49" t="str">
        <f t="shared" si="27"/>
        <v/>
      </c>
    </row>
    <row r="317" spans="14:23">
      <c r="N317" s="2"/>
      <c r="O317" s="2"/>
      <c r="P317" s="2"/>
      <c r="Q317" s="14" t="str">
        <f t="shared" si="24"/>
        <v/>
      </c>
      <c r="R317" t="str">
        <f t="shared" si="25"/>
        <v/>
      </c>
      <c r="S317" s="47">
        <v>305</v>
      </c>
      <c r="T317" s="2" t="e">
        <f t="shared" si="23"/>
        <v>#VALUE!</v>
      </c>
      <c r="U317" s="1">
        <v>550</v>
      </c>
      <c r="V317" s="1" t="str">
        <f t="shared" si="26"/>
        <v xml:space="preserve"> </v>
      </c>
      <c r="W317" s="49" t="str">
        <f t="shared" si="27"/>
        <v/>
      </c>
    </row>
    <row r="318" spans="14:23">
      <c r="N318" s="2"/>
      <c r="O318" s="2"/>
      <c r="P318" s="2"/>
      <c r="Q318" s="14" t="str">
        <f t="shared" si="24"/>
        <v/>
      </c>
      <c r="R318" t="str">
        <f t="shared" si="25"/>
        <v/>
      </c>
      <c r="S318" s="47">
        <v>306</v>
      </c>
      <c r="T318" s="2" t="e">
        <f t="shared" si="23"/>
        <v>#VALUE!</v>
      </c>
      <c r="U318" s="1">
        <v>560</v>
      </c>
      <c r="V318" s="1" t="str">
        <f t="shared" si="26"/>
        <v xml:space="preserve"> </v>
      </c>
      <c r="W318" s="49" t="str">
        <f t="shared" si="27"/>
        <v/>
      </c>
    </row>
    <row r="319" spans="14:23">
      <c r="N319" s="2"/>
      <c r="O319" s="2"/>
      <c r="P319" s="2"/>
      <c r="Q319" s="14" t="str">
        <f t="shared" si="24"/>
        <v/>
      </c>
      <c r="R319" t="str">
        <f t="shared" si="25"/>
        <v/>
      </c>
      <c r="S319" s="47">
        <v>307</v>
      </c>
      <c r="T319" s="2" t="e">
        <f t="shared" si="23"/>
        <v>#VALUE!</v>
      </c>
      <c r="U319" s="1">
        <v>570</v>
      </c>
      <c r="V319" s="1" t="str">
        <f t="shared" si="26"/>
        <v xml:space="preserve"> </v>
      </c>
      <c r="W319" s="49" t="str">
        <f t="shared" si="27"/>
        <v/>
      </c>
    </row>
    <row r="320" spans="14:23">
      <c r="N320" s="2"/>
      <c r="O320" s="2"/>
      <c r="P320" s="2"/>
      <c r="Q320" s="14" t="str">
        <f t="shared" si="24"/>
        <v/>
      </c>
      <c r="R320" t="str">
        <f t="shared" si="25"/>
        <v/>
      </c>
      <c r="S320" s="47">
        <v>308</v>
      </c>
      <c r="T320" s="2" t="e">
        <f t="shared" si="23"/>
        <v>#VALUE!</v>
      </c>
      <c r="U320" s="1">
        <v>580</v>
      </c>
      <c r="V320" s="1" t="str">
        <f t="shared" si="26"/>
        <v xml:space="preserve"> </v>
      </c>
      <c r="W320" s="49" t="str">
        <f t="shared" si="27"/>
        <v/>
      </c>
    </row>
    <row r="321" spans="14:23">
      <c r="N321" s="2"/>
      <c r="O321" s="2"/>
      <c r="P321" s="2"/>
      <c r="Q321" s="14" t="str">
        <f t="shared" si="24"/>
        <v/>
      </c>
      <c r="R321" t="str">
        <f t="shared" si="25"/>
        <v/>
      </c>
      <c r="S321" s="47">
        <v>309</v>
      </c>
      <c r="T321" s="2" t="e">
        <f t="shared" si="23"/>
        <v>#VALUE!</v>
      </c>
      <c r="U321" s="1">
        <v>590</v>
      </c>
      <c r="V321" s="1" t="str">
        <f t="shared" si="26"/>
        <v xml:space="preserve"> </v>
      </c>
      <c r="W321" s="49" t="str">
        <f t="shared" si="27"/>
        <v/>
      </c>
    </row>
    <row r="322" spans="14:23">
      <c r="N322" s="2"/>
      <c r="O322" s="2"/>
      <c r="P322" s="2"/>
      <c r="Q322" s="14" t="str">
        <f t="shared" si="24"/>
        <v/>
      </c>
      <c r="R322" t="str">
        <f t="shared" si="25"/>
        <v/>
      </c>
      <c r="S322" s="47">
        <v>310</v>
      </c>
      <c r="T322" s="2" t="e">
        <f t="shared" si="23"/>
        <v>#VALUE!</v>
      </c>
      <c r="U322" s="1">
        <v>600</v>
      </c>
      <c r="V322" s="1" t="str">
        <f t="shared" si="26"/>
        <v xml:space="preserve"> </v>
      </c>
      <c r="W322" s="49" t="str">
        <f t="shared" si="27"/>
        <v/>
      </c>
    </row>
    <row r="323" spans="14:23">
      <c r="N323" s="2"/>
      <c r="O323" s="2"/>
      <c r="P323" s="2"/>
      <c r="Q323" s="14" t="str">
        <f t="shared" si="24"/>
        <v/>
      </c>
      <c r="R323" t="str">
        <f t="shared" si="25"/>
        <v/>
      </c>
      <c r="S323" s="47">
        <v>311</v>
      </c>
      <c r="T323" s="2" t="e">
        <f t="shared" si="23"/>
        <v>#VALUE!</v>
      </c>
      <c r="U323" s="1">
        <v>610</v>
      </c>
      <c r="V323" s="1" t="str">
        <f t="shared" si="26"/>
        <v xml:space="preserve"> </v>
      </c>
      <c r="W323" s="49" t="str">
        <f t="shared" si="27"/>
        <v/>
      </c>
    </row>
    <row r="324" spans="14:23">
      <c r="N324" s="2"/>
      <c r="O324" s="2"/>
      <c r="P324" s="2"/>
      <c r="Q324" s="14" t="str">
        <f t="shared" si="24"/>
        <v/>
      </c>
      <c r="R324" t="str">
        <f t="shared" si="25"/>
        <v/>
      </c>
      <c r="S324" s="47">
        <v>312</v>
      </c>
      <c r="T324" s="2" t="e">
        <f t="shared" si="23"/>
        <v>#VALUE!</v>
      </c>
      <c r="U324" s="1">
        <v>620</v>
      </c>
      <c r="V324" s="1" t="str">
        <f t="shared" si="26"/>
        <v xml:space="preserve"> </v>
      </c>
      <c r="W324" s="49" t="str">
        <f t="shared" si="27"/>
        <v/>
      </c>
    </row>
    <row r="325" spans="14:23">
      <c r="N325" s="2"/>
      <c r="O325" s="2"/>
      <c r="P325" s="2"/>
      <c r="Q325" s="14" t="str">
        <f t="shared" si="24"/>
        <v/>
      </c>
      <c r="R325" t="str">
        <f t="shared" si="25"/>
        <v/>
      </c>
      <c r="S325" s="47">
        <v>313</v>
      </c>
      <c r="T325" s="2" t="e">
        <f t="shared" si="23"/>
        <v>#VALUE!</v>
      </c>
      <c r="U325" s="1">
        <v>630</v>
      </c>
      <c r="V325" s="1" t="str">
        <f t="shared" si="26"/>
        <v xml:space="preserve"> </v>
      </c>
      <c r="W325" s="49" t="str">
        <f t="shared" si="27"/>
        <v/>
      </c>
    </row>
    <row r="326" spans="14:23">
      <c r="N326" s="2"/>
      <c r="O326" s="2"/>
      <c r="P326" s="2"/>
      <c r="Q326" s="14" t="str">
        <f t="shared" si="24"/>
        <v/>
      </c>
      <c r="R326" t="str">
        <f t="shared" si="25"/>
        <v/>
      </c>
      <c r="S326" s="47">
        <v>314</v>
      </c>
      <c r="T326" s="2" t="e">
        <f t="shared" si="23"/>
        <v>#VALUE!</v>
      </c>
      <c r="U326" s="1">
        <v>640</v>
      </c>
      <c r="V326" s="1" t="str">
        <f t="shared" si="26"/>
        <v xml:space="preserve"> </v>
      </c>
      <c r="W326" s="49" t="str">
        <f t="shared" si="27"/>
        <v/>
      </c>
    </row>
    <row r="327" spans="14:23">
      <c r="N327" s="2"/>
      <c r="O327" s="2"/>
      <c r="P327" s="2"/>
      <c r="Q327" s="14" t="str">
        <f t="shared" si="24"/>
        <v/>
      </c>
      <c r="R327" t="str">
        <f t="shared" si="25"/>
        <v/>
      </c>
      <c r="S327" s="47">
        <v>315</v>
      </c>
      <c r="T327" s="2" t="e">
        <f t="shared" si="23"/>
        <v>#VALUE!</v>
      </c>
      <c r="U327" s="1">
        <v>650</v>
      </c>
      <c r="V327" s="1" t="str">
        <f t="shared" si="26"/>
        <v xml:space="preserve"> </v>
      </c>
      <c r="W327" s="49" t="str">
        <f t="shared" si="27"/>
        <v/>
      </c>
    </row>
    <row r="328" spans="14:23">
      <c r="N328" s="2"/>
      <c r="O328" s="2"/>
      <c r="P328" s="2"/>
      <c r="Q328" s="14" t="str">
        <f t="shared" si="24"/>
        <v/>
      </c>
      <c r="R328" t="str">
        <f t="shared" si="25"/>
        <v/>
      </c>
      <c r="S328" s="47">
        <v>316</v>
      </c>
      <c r="T328" s="2" t="e">
        <f t="shared" si="23"/>
        <v>#VALUE!</v>
      </c>
      <c r="U328" s="1">
        <v>660</v>
      </c>
      <c r="V328" s="1" t="str">
        <f t="shared" si="26"/>
        <v xml:space="preserve"> </v>
      </c>
      <c r="W328" s="49" t="str">
        <f t="shared" si="27"/>
        <v/>
      </c>
    </row>
    <row r="329" spans="14:23">
      <c r="N329" s="2"/>
      <c r="O329" s="2"/>
      <c r="P329" s="2"/>
      <c r="Q329" s="14" t="str">
        <f t="shared" si="24"/>
        <v/>
      </c>
      <c r="R329" t="str">
        <f t="shared" si="25"/>
        <v/>
      </c>
      <c r="S329" s="47">
        <v>317</v>
      </c>
      <c r="T329" s="2" t="e">
        <f t="shared" si="23"/>
        <v>#VALUE!</v>
      </c>
      <c r="U329" s="1">
        <v>670</v>
      </c>
      <c r="V329" s="1" t="str">
        <f t="shared" si="26"/>
        <v xml:space="preserve"> </v>
      </c>
      <c r="W329" s="49" t="str">
        <f t="shared" si="27"/>
        <v/>
      </c>
    </row>
    <row r="330" spans="14:23">
      <c r="N330" s="2"/>
      <c r="O330" s="2"/>
      <c r="P330" s="2"/>
      <c r="Q330" s="14" t="str">
        <f t="shared" si="24"/>
        <v/>
      </c>
      <c r="R330" t="str">
        <f t="shared" si="25"/>
        <v/>
      </c>
      <c r="S330" s="47">
        <v>318</v>
      </c>
      <c r="T330" s="2" t="e">
        <f t="shared" si="23"/>
        <v>#VALUE!</v>
      </c>
      <c r="U330" s="1">
        <v>680</v>
      </c>
      <c r="V330" s="1" t="str">
        <f t="shared" si="26"/>
        <v xml:space="preserve"> </v>
      </c>
      <c r="W330" s="49" t="str">
        <f t="shared" si="27"/>
        <v/>
      </c>
    </row>
    <row r="331" spans="14:23">
      <c r="N331" s="2"/>
      <c r="O331" s="2"/>
      <c r="P331" s="2"/>
      <c r="Q331" s="14" t="str">
        <f t="shared" si="24"/>
        <v/>
      </c>
      <c r="R331" t="str">
        <f t="shared" si="25"/>
        <v/>
      </c>
      <c r="S331" s="47">
        <v>319</v>
      </c>
      <c r="T331" s="2" t="e">
        <f t="shared" si="23"/>
        <v>#VALUE!</v>
      </c>
      <c r="U331" s="1">
        <v>690</v>
      </c>
      <c r="V331" s="1" t="str">
        <f t="shared" si="26"/>
        <v xml:space="preserve"> </v>
      </c>
      <c r="W331" s="49" t="str">
        <f t="shared" si="27"/>
        <v/>
      </c>
    </row>
    <row r="332" spans="14:23">
      <c r="N332" s="2"/>
      <c r="O332" s="2"/>
      <c r="P332" s="2"/>
      <c r="Q332" s="14" t="str">
        <f t="shared" si="24"/>
        <v/>
      </c>
      <c r="R332" t="str">
        <f t="shared" si="25"/>
        <v/>
      </c>
      <c r="S332" s="47">
        <v>320</v>
      </c>
      <c r="T332" s="2" t="e">
        <f t="shared" si="23"/>
        <v>#VALUE!</v>
      </c>
      <c r="U332" s="1">
        <v>700</v>
      </c>
      <c r="V332" s="1" t="str">
        <f t="shared" si="26"/>
        <v xml:space="preserve"> </v>
      </c>
      <c r="W332" s="49" t="str">
        <f t="shared" si="27"/>
        <v/>
      </c>
    </row>
    <row r="333" spans="14:23">
      <c r="N333" s="2"/>
      <c r="O333" s="2"/>
      <c r="P333" s="2"/>
      <c r="Q333" s="14" t="str">
        <f t="shared" si="24"/>
        <v/>
      </c>
      <c r="R333" t="str">
        <f t="shared" si="25"/>
        <v/>
      </c>
      <c r="S333" s="47">
        <v>321</v>
      </c>
      <c r="T333" s="2" t="e">
        <f t="shared" si="23"/>
        <v>#VALUE!</v>
      </c>
      <c r="U333" s="1">
        <v>710</v>
      </c>
      <c r="V333" s="1" t="str">
        <f t="shared" si="26"/>
        <v xml:space="preserve"> </v>
      </c>
      <c r="W333" s="49" t="str">
        <f t="shared" si="27"/>
        <v/>
      </c>
    </row>
    <row r="334" spans="14:23">
      <c r="N334" s="2"/>
      <c r="O334" s="2"/>
      <c r="P334" s="2"/>
      <c r="Q334" s="14" t="str">
        <f t="shared" si="24"/>
        <v/>
      </c>
      <c r="R334" t="str">
        <f t="shared" si="25"/>
        <v/>
      </c>
      <c r="S334" s="47">
        <v>322</v>
      </c>
      <c r="T334" s="2" t="e">
        <f t="shared" ref="T334:T362" si="28">IF(V334=1,1,IF(AND(ISNUMBER(T333),T333&gt;100)," ",IF(AND(ISNUMBER(T333),T333+1&lt;102),T333+1," ")))</f>
        <v>#VALUE!</v>
      </c>
      <c r="U334" s="1">
        <v>720</v>
      </c>
      <c r="V334" s="1" t="str">
        <f t="shared" si="26"/>
        <v xml:space="preserve"> </v>
      </c>
      <c r="W334" s="49" t="str">
        <f t="shared" si="27"/>
        <v/>
      </c>
    </row>
    <row r="335" spans="14:23">
      <c r="N335" s="2"/>
      <c r="O335" s="2"/>
      <c r="P335" s="2"/>
      <c r="Q335" s="14" t="str">
        <f t="shared" si="24"/>
        <v/>
      </c>
      <c r="R335" t="str">
        <f t="shared" si="25"/>
        <v/>
      </c>
      <c r="S335" s="47">
        <v>323</v>
      </c>
      <c r="T335" s="2" t="e">
        <f t="shared" si="28"/>
        <v>#VALUE!</v>
      </c>
      <c r="U335" s="1">
        <v>730</v>
      </c>
      <c r="V335" s="1" t="str">
        <f t="shared" si="26"/>
        <v xml:space="preserve"> </v>
      </c>
      <c r="W335" s="49" t="str">
        <f t="shared" si="27"/>
        <v/>
      </c>
    </row>
    <row r="336" spans="14:23">
      <c r="N336" s="2"/>
      <c r="O336" s="2"/>
      <c r="P336" s="2"/>
      <c r="Q336" s="14" t="str">
        <f t="shared" ref="Q336:Q362" si="29">IF($A$9&gt;$A$10,"",IF(U336=$A$9,1,IF(U337=$A$10,2,"")))</f>
        <v/>
      </c>
      <c r="R336" t="str">
        <f t="shared" ref="R336:R362" si="30">IF($A$9&gt;$A$10,"",IF(U336=$A$10,2,""))</f>
        <v/>
      </c>
      <c r="S336" s="47">
        <v>324</v>
      </c>
      <c r="T336" s="2" t="e">
        <f t="shared" si="28"/>
        <v>#VALUE!</v>
      </c>
      <c r="U336" s="1">
        <v>740</v>
      </c>
      <c r="V336" s="1" t="str">
        <f t="shared" ref="V336:V362" si="31">IF(U336=$A$9,1,IF(U336=$A$10,2," "))</f>
        <v xml:space="preserve"> </v>
      </c>
      <c r="W336" s="49" t="str">
        <f t="shared" ref="W336:W362" si="32">IF(Q336=1,1,IF(R335=2,"",W335))</f>
        <v/>
      </c>
    </row>
    <row r="337" spans="14:23">
      <c r="N337" s="2"/>
      <c r="O337" s="2"/>
      <c r="P337" s="2"/>
      <c r="Q337" s="14" t="str">
        <f t="shared" si="29"/>
        <v/>
      </c>
      <c r="R337" t="str">
        <f t="shared" si="30"/>
        <v/>
      </c>
      <c r="S337" s="47">
        <v>325</v>
      </c>
      <c r="T337" s="2" t="e">
        <f t="shared" si="28"/>
        <v>#VALUE!</v>
      </c>
      <c r="U337" s="1">
        <v>750</v>
      </c>
      <c r="V337" s="1" t="str">
        <f t="shared" si="31"/>
        <v xml:space="preserve"> </v>
      </c>
      <c r="W337" s="49" t="str">
        <f t="shared" si="32"/>
        <v/>
      </c>
    </row>
    <row r="338" spans="14:23">
      <c r="N338" s="2"/>
      <c r="O338" s="2"/>
      <c r="P338" s="2"/>
      <c r="Q338" s="14" t="str">
        <f t="shared" si="29"/>
        <v/>
      </c>
      <c r="R338" t="str">
        <f t="shared" si="30"/>
        <v/>
      </c>
      <c r="S338" s="47">
        <v>326</v>
      </c>
      <c r="T338" s="2" t="e">
        <f t="shared" si="28"/>
        <v>#VALUE!</v>
      </c>
      <c r="U338" s="1">
        <v>760</v>
      </c>
      <c r="V338" s="1" t="str">
        <f t="shared" si="31"/>
        <v xml:space="preserve"> </v>
      </c>
      <c r="W338" s="49" t="str">
        <f t="shared" si="32"/>
        <v/>
      </c>
    </row>
    <row r="339" spans="14:23">
      <c r="N339" s="2"/>
      <c r="O339" s="2"/>
      <c r="P339" s="2"/>
      <c r="Q339" s="14" t="str">
        <f t="shared" si="29"/>
        <v/>
      </c>
      <c r="R339" t="str">
        <f t="shared" si="30"/>
        <v/>
      </c>
      <c r="S339" s="47">
        <v>327</v>
      </c>
      <c r="T339" s="2" t="e">
        <f t="shared" si="28"/>
        <v>#VALUE!</v>
      </c>
      <c r="U339" s="1">
        <v>770</v>
      </c>
      <c r="V339" s="1" t="str">
        <f t="shared" si="31"/>
        <v xml:space="preserve"> </v>
      </c>
      <c r="W339" s="49" t="str">
        <f t="shared" si="32"/>
        <v/>
      </c>
    </row>
    <row r="340" spans="14:23">
      <c r="N340" s="2"/>
      <c r="O340" s="2"/>
      <c r="P340" s="2"/>
      <c r="Q340" s="14" t="str">
        <f t="shared" si="29"/>
        <v/>
      </c>
      <c r="R340" t="str">
        <f t="shared" si="30"/>
        <v/>
      </c>
      <c r="S340" s="47">
        <v>328</v>
      </c>
      <c r="T340" s="2" t="e">
        <f t="shared" si="28"/>
        <v>#VALUE!</v>
      </c>
      <c r="U340" s="1">
        <v>780</v>
      </c>
      <c r="V340" s="1" t="str">
        <f t="shared" si="31"/>
        <v xml:space="preserve"> </v>
      </c>
      <c r="W340" s="49" t="str">
        <f t="shared" si="32"/>
        <v/>
      </c>
    </row>
    <row r="341" spans="14:23">
      <c r="N341" s="2"/>
      <c r="O341" s="2"/>
      <c r="P341" s="2"/>
      <c r="Q341" s="14" t="str">
        <f t="shared" si="29"/>
        <v/>
      </c>
      <c r="R341" t="str">
        <f t="shared" si="30"/>
        <v/>
      </c>
      <c r="S341" s="47">
        <v>329</v>
      </c>
      <c r="T341" s="2" t="e">
        <f t="shared" si="28"/>
        <v>#VALUE!</v>
      </c>
      <c r="U341" s="1">
        <v>790</v>
      </c>
      <c r="V341" s="1" t="str">
        <f t="shared" si="31"/>
        <v xml:space="preserve"> </v>
      </c>
      <c r="W341" s="49" t="str">
        <f t="shared" si="32"/>
        <v/>
      </c>
    </row>
    <row r="342" spans="14:23">
      <c r="N342" s="2"/>
      <c r="O342" s="2"/>
      <c r="P342" s="2"/>
      <c r="Q342" s="14" t="str">
        <f t="shared" si="29"/>
        <v/>
      </c>
      <c r="R342" t="str">
        <f t="shared" si="30"/>
        <v/>
      </c>
      <c r="S342" s="47">
        <v>330</v>
      </c>
      <c r="T342" s="2" t="e">
        <f t="shared" si="28"/>
        <v>#VALUE!</v>
      </c>
      <c r="U342" s="1">
        <v>800</v>
      </c>
      <c r="V342" s="1" t="str">
        <f t="shared" si="31"/>
        <v xml:space="preserve"> </v>
      </c>
      <c r="W342" s="49" t="str">
        <f t="shared" si="32"/>
        <v/>
      </c>
    </row>
    <row r="343" spans="14:23">
      <c r="N343" s="2"/>
      <c r="O343" s="2"/>
      <c r="P343" s="2"/>
      <c r="Q343" s="14" t="str">
        <f t="shared" si="29"/>
        <v/>
      </c>
      <c r="R343" t="str">
        <f t="shared" si="30"/>
        <v/>
      </c>
      <c r="S343" s="47">
        <v>331</v>
      </c>
      <c r="T343" s="2" t="e">
        <f t="shared" si="28"/>
        <v>#VALUE!</v>
      </c>
      <c r="U343" s="1">
        <v>810</v>
      </c>
      <c r="V343" s="1" t="str">
        <f t="shared" si="31"/>
        <v xml:space="preserve"> </v>
      </c>
      <c r="W343" s="49" t="str">
        <f t="shared" si="32"/>
        <v/>
      </c>
    </row>
    <row r="344" spans="14:23">
      <c r="N344" s="2"/>
      <c r="O344" s="2"/>
      <c r="P344" s="2"/>
      <c r="Q344" s="14" t="str">
        <f t="shared" si="29"/>
        <v/>
      </c>
      <c r="R344" t="str">
        <f t="shared" si="30"/>
        <v/>
      </c>
      <c r="S344" s="47">
        <v>332</v>
      </c>
      <c r="T344" s="2" t="e">
        <f t="shared" si="28"/>
        <v>#VALUE!</v>
      </c>
      <c r="U344" s="1">
        <v>820</v>
      </c>
      <c r="V344" s="1" t="str">
        <f t="shared" si="31"/>
        <v xml:space="preserve"> </v>
      </c>
      <c r="W344" s="49" t="str">
        <f t="shared" si="32"/>
        <v/>
      </c>
    </row>
    <row r="345" spans="14:23">
      <c r="N345" s="2"/>
      <c r="O345" s="2"/>
      <c r="P345" s="2"/>
      <c r="Q345" s="14" t="str">
        <f t="shared" si="29"/>
        <v/>
      </c>
      <c r="R345" t="str">
        <f t="shared" si="30"/>
        <v/>
      </c>
      <c r="S345" s="47">
        <v>333</v>
      </c>
      <c r="T345" s="2" t="e">
        <f t="shared" si="28"/>
        <v>#VALUE!</v>
      </c>
      <c r="U345" s="1">
        <v>830</v>
      </c>
      <c r="V345" s="1" t="str">
        <f t="shared" si="31"/>
        <v xml:space="preserve"> </v>
      </c>
      <c r="W345" s="49" t="str">
        <f t="shared" si="32"/>
        <v/>
      </c>
    </row>
    <row r="346" spans="14:23">
      <c r="N346" s="2"/>
      <c r="O346" s="2"/>
      <c r="P346" s="2"/>
      <c r="Q346" s="14" t="str">
        <f t="shared" si="29"/>
        <v/>
      </c>
      <c r="R346" t="str">
        <f t="shared" si="30"/>
        <v/>
      </c>
      <c r="S346" s="47">
        <v>334</v>
      </c>
      <c r="T346" s="2" t="e">
        <f t="shared" si="28"/>
        <v>#VALUE!</v>
      </c>
      <c r="U346" s="1">
        <v>840</v>
      </c>
      <c r="V346" s="1" t="str">
        <f t="shared" si="31"/>
        <v xml:space="preserve"> </v>
      </c>
      <c r="W346" s="49" t="str">
        <f t="shared" si="32"/>
        <v/>
      </c>
    </row>
    <row r="347" spans="14:23">
      <c r="N347" s="2"/>
      <c r="O347" s="2"/>
      <c r="P347" s="2"/>
      <c r="Q347" s="14" t="str">
        <f t="shared" si="29"/>
        <v/>
      </c>
      <c r="R347" t="str">
        <f t="shared" si="30"/>
        <v/>
      </c>
      <c r="S347" s="47">
        <v>335</v>
      </c>
      <c r="T347" s="2" t="e">
        <f t="shared" si="28"/>
        <v>#VALUE!</v>
      </c>
      <c r="U347" s="1">
        <v>850</v>
      </c>
      <c r="V347" s="1" t="str">
        <f t="shared" si="31"/>
        <v xml:space="preserve"> </v>
      </c>
      <c r="W347" s="49" t="str">
        <f t="shared" si="32"/>
        <v/>
      </c>
    </row>
    <row r="348" spans="14:23">
      <c r="N348" s="2"/>
      <c r="O348" s="2"/>
      <c r="P348" s="2"/>
      <c r="Q348" s="14" t="str">
        <f t="shared" si="29"/>
        <v/>
      </c>
      <c r="R348" t="str">
        <f t="shared" si="30"/>
        <v/>
      </c>
      <c r="S348" s="47">
        <v>336</v>
      </c>
      <c r="T348" s="2" t="e">
        <f t="shared" si="28"/>
        <v>#VALUE!</v>
      </c>
      <c r="U348" s="1">
        <v>860</v>
      </c>
      <c r="V348" s="1" t="str">
        <f t="shared" si="31"/>
        <v xml:space="preserve"> </v>
      </c>
      <c r="W348" s="49" t="str">
        <f t="shared" si="32"/>
        <v/>
      </c>
    </row>
    <row r="349" spans="14:23">
      <c r="N349" s="2"/>
      <c r="O349" s="2"/>
      <c r="P349" s="2"/>
      <c r="Q349" s="14" t="str">
        <f t="shared" si="29"/>
        <v/>
      </c>
      <c r="R349" t="str">
        <f t="shared" si="30"/>
        <v/>
      </c>
      <c r="S349" s="47">
        <v>337</v>
      </c>
      <c r="T349" s="2" t="e">
        <f t="shared" si="28"/>
        <v>#VALUE!</v>
      </c>
      <c r="U349" s="1">
        <v>870</v>
      </c>
      <c r="V349" s="1" t="str">
        <f t="shared" si="31"/>
        <v xml:space="preserve"> </v>
      </c>
      <c r="W349" s="49" t="str">
        <f t="shared" si="32"/>
        <v/>
      </c>
    </row>
    <row r="350" spans="14:23">
      <c r="N350" s="2"/>
      <c r="O350" s="2"/>
      <c r="P350" s="2"/>
      <c r="Q350" s="14" t="str">
        <f t="shared" si="29"/>
        <v/>
      </c>
      <c r="R350" t="str">
        <f t="shared" si="30"/>
        <v/>
      </c>
      <c r="S350" s="47">
        <v>338</v>
      </c>
      <c r="T350" s="2" t="e">
        <f t="shared" si="28"/>
        <v>#VALUE!</v>
      </c>
      <c r="U350" s="1">
        <v>880</v>
      </c>
      <c r="V350" s="1" t="str">
        <f t="shared" si="31"/>
        <v xml:space="preserve"> </v>
      </c>
      <c r="W350" s="49" t="str">
        <f t="shared" si="32"/>
        <v/>
      </c>
    </row>
    <row r="351" spans="14:23">
      <c r="N351" s="2"/>
      <c r="O351" s="2"/>
      <c r="P351" s="2"/>
      <c r="Q351" s="14" t="str">
        <f t="shared" si="29"/>
        <v/>
      </c>
      <c r="R351" t="str">
        <f t="shared" si="30"/>
        <v/>
      </c>
      <c r="S351" s="47">
        <v>339</v>
      </c>
      <c r="T351" s="2" t="e">
        <f t="shared" si="28"/>
        <v>#VALUE!</v>
      </c>
      <c r="U351" s="1">
        <v>890</v>
      </c>
      <c r="V351" s="1" t="str">
        <f t="shared" si="31"/>
        <v xml:space="preserve"> </v>
      </c>
      <c r="W351" s="49" t="str">
        <f t="shared" si="32"/>
        <v/>
      </c>
    </row>
    <row r="352" spans="14:23">
      <c r="N352" s="2"/>
      <c r="O352" s="2"/>
      <c r="P352" s="2"/>
      <c r="Q352" s="14" t="str">
        <f t="shared" si="29"/>
        <v/>
      </c>
      <c r="R352" t="str">
        <f t="shared" si="30"/>
        <v/>
      </c>
      <c r="S352" s="47">
        <v>340</v>
      </c>
      <c r="T352" s="2" t="e">
        <f t="shared" si="28"/>
        <v>#VALUE!</v>
      </c>
      <c r="U352" s="1">
        <v>900</v>
      </c>
      <c r="V352" s="1" t="str">
        <f t="shared" si="31"/>
        <v xml:space="preserve"> </v>
      </c>
      <c r="W352" s="49" t="str">
        <f t="shared" si="32"/>
        <v/>
      </c>
    </row>
    <row r="353" spans="14:23">
      <c r="N353" s="2"/>
      <c r="O353" s="2"/>
      <c r="P353" s="2"/>
      <c r="Q353" s="14" t="str">
        <f t="shared" si="29"/>
        <v/>
      </c>
      <c r="R353" t="str">
        <f t="shared" si="30"/>
        <v/>
      </c>
      <c r="S353" s="47">
        <v>341</v>
      </c>
      <c r="T353" s="2" t="e">
        <f t="shared" si="28"/>
        <v>#VALUE!</v>
      </c>
      <c r="U353" s="1">
        <v>910</v>
      </c>
      <c r="V353" s="1" t="str">
        <f t="shared" si="31"/>
        <v xml:space="preserve"> </v>
      </c>
      <c r="W353" s="49" t="str">
        <f t="shared" si="32"/>
        <v/>
      </c>
    </row>
    <row r="354" spans="14:23">
      <c r="N354" s="2"/>
      <c r="O354" s="2"/>
      <c r="P354" s="2"/>
      <c r="Q354" s="14" t="str">
        <f t="shared" si="29"/>
        <v/>
      </c>
      <c r="R354" t="str">
        <f t="shared" si="30"/>
        <v/>
      </c>
      <c r="S354" s="47">
        <v>342</v>
      </c>
      <c r="T354" s="2" t="e">
        <f t="shared" si="28"/>
        <v>#VALUE!</v>
      </c>
      <c r="U354" s="1">
        <v>920</v>
      </c>
      <c r="V354" s="1" t="str">
        <f t="shared" si="31"/>
        <v xml:space="preserve"> </v>
      </c>
      <c r="W354" s="49" t="str">
        <f t="shared" si="32"/>
        <v/>
      </c>
    </row>
    <row r="355" spans="14:23">
      <c r="N355" s="2"/>
      <c r="O355" s="2"/>
      <c r="P355" s="2"/>
      <c r="Q355" s="14" t="str">
        <f t="shared" si="29"/>
        <v/>
      </c>
      <c r="R355" t="str">
        <f t="shared" si="30"/>
        <v/>
      </c>
      <c r="S355" s="47">
        <v>343</v>
      </c>
      <c r="T355" s="2" t="e">
        <f t="shared" si="28"/>
        <v>#VALUE!</v>
      </c>
      <c r="U355" s="1">
        <v>930</v>
      </c>
      <c r="V355" s="1" t="str">
        <f t="shared" si="31"/>
        <v xml:space="preserve"> </v>
      </c>
      <c r="W355" s="49" t="str">
        <f t="shared" si="32"/>
        <v/>
      </c>
    </row>
    <row r="356" spans="14:23">
      <c r="N356" s="2"/>
      <c r="O356" s="2"/>
      <c r="P356" s="2"/>
      <c r="Q356" s="14" t="str">
        <f t="shared" si="29"/>
        <v/>
      </c>
      <c r="R356" t="str">
        <f t="shared" si="30"/>
        <v/>
      </c>
      <c r="S356" s="47">
        <v>344</v>
      </c>
      <c r="T356" s="2" t="e">
        <f t="shared" si="28"/>
        <v>#VALUE!</v>
      </c>
      <c r="U356" s="1">
        <v>940</v>
      </c>
      <c r="V356" s="1" t="str">
        <f t="shared" si="31"/>
        <v xml:space="preserve"> </v>
      </c>
      <c r="W356" s="49" t="str">
        <f t="shared" si="32"/>
        <v/>
      </c>
    </row>
    <row r="357" spans="14:23">
      <c r="N357" s="2"/>
      <c r="O357" s="2"/>
      <c r="P357" s="2"/>
      <c r="Q357" s="14" t="str">
        <f t="shared" si="29"/>
        <v/>
      </c>
      <c r="R357" t="str">
        <f t="shared" si="30"/>
        <v/>
      </c>
      <c r="S357" s="47">
        <v>345</v>
      </c>
      <c r="T357" s="2" t="e">
        <f t="shared" si="28"/>
        <v>#VALUE!</v>
      </c>
      <c r="U357" s="1">
        <v>950</v>
      </c>
      <c r="V357" s="1" t="str">
        <f t="shared" si="31"/>
        <v xml:space="preserve"> </v>
      </c>
      <c r="W357" s="49" t="str">
        <f t="shared" si="32"/>
        <v/>
      </c>
    </row>
    <row r="358" spans="14:23">
      <c r="N358" s="2"/>
      <c r="O358" s="2"/>
      <c r="P358" s="2"/>
      <c r="Q358" s="14" t="str">
        <f t="shared" si="29"/>
        <v/>
      </c>
      <c r="R358" t="str">
        <f t="shared" si="30"/>
        <v/>
      </c>
      <c r="S358" s="47">
        <v>346</v>
      </c>
      <c r="T358" s="2" t="e">
        <f t="shared" si="28"/>
        <v>#VALUE!</v>
      </c>
      <c r="U358" s="1">
        <v>960</v>
      </c>
      <c r="V358" s="1" t="str">
        <f t="shared" si="31"/>
        <v xml:space="preserve"> </v>
      </c>
      <c r="W358" s="49" t="str">
        <f t="shared" si="32"/>
        <v/>
      </c>
    </row>
    <row r="359" spans="14:23">
      <c r="N359" s="2"/>
      <c r="O359" s="2"/>
      <c r="P359" s="2"/>
      <c r="Q359" s="14" t="str">
        <f t="shared" si="29"/>
        <v/>
      </c>
      <c r="R359" t="str">
        <f t="shared" si="30"/>
        <v/>
      </c>
      <c r="S359" s="47">
        <v>347</v>
      </c>
      <c r="T359" s="2" t="e">
        <f t="shared" si="28"/>
        <v>#VALUE!</v>
      </c>
      <c r="U359" s="1">
        <v>970</v>
      </c>
      <c r="V359" s="1" t="str">
        <f t="shared" si="31"/>
        <v xml:space="preserve"> </v>
      </c>
      <c r="W359" s="49" t="str">
        <f t="shared" si="32"/>
        <v/>
      </c>
    </row>
    <row r="360" spans="14:23">
      <c r="N360" s="2"/>
      <c r="O360" s="2"/>
      <c r="P360" s="2"/>
      <c r="Q360" s="14" t="str">
        <f t="shared" si="29"/>
        <v/>
      </c>
      <c r="R360" t="str">
        <f t="shared" si="30"/>
        <v/>
      </c>
      <c r="S360" s="47">
        <v>348</v>
      </c>
      <c r="T360" s="2" t="e">
        <f t="shared" si="28"/>
        <v>#VALUE!</v>
      </c>
      <c r="U360" s="1">
        <v>980</v>
      </c>
      <c r="V360" s="1" t="str">
        <f t="shared" si="31"/>
        <v xml:space="preserve"> </v>
      </c>
      <c r="W360" s="49" t="str">
        <f t="shared" si="32"/>
        <v/>
      </c>
    </row>
    <row r="361" spans="14:23">
      <c r="N361" s="2"/>
      <c r="O361" s="2"/>
      <c r="P361" s="2"/>
      <c r="Q361" s="14" t="str">
        <f t="shared" si="29"/>
        <v/>
      </c>
      <c r="R361" t="str">
        <f t="shared" si="30"/>
        <v/>
      </c>
      <c r="S361" s="47">
        <v>349</v>
      </c>
      <c r="T361" s="2" t="e">
        <f t="shared" si="28"/>
        <v>#VALUE!</v>
      </c>
      <c r="U361" s="1">
        <v>990</v>
      </c>
      <c r="V361" s="1" t="str">
        <f t="shared" si="31"/>
        <v xml:space="preserve"> </v>
      </c>
      <c r="W361" s="49" t="str">
        <f t="shared" si="32"/>
        <v/>
      </c>
    </row>
    <row r="362" spans="14:23">
      <c r="N362" s="2"/>
      <c r="O362" s="2"/>
      <c r="P362" s="2"/>
      <c r="Q362" s="14" t="str">
        <f t="shared" si="29"/>
        <v/>
      </c>
      <c r="R362" t="str">
        <f t="shared" si="30"/>
        <v/>
      </c>
      <c r="S362" s="47">
        <v>350</v>
      </c>
      <c r="T362" s="2" t="e">
        <f t="shared" si="28"/>
        <v>#VALUE!</v>
      </c>
      <c r="U362" s="1">
        <v>1000</v>
      </c>
      <c r="V362" s="1" t="str">
        <f t="shared" si="31"/>
        <v xml:space="preserve"> </v>
      </c>
      <c r="W362" s="49" t="str">
        <f t="shared" si="32"/>
        <v/>
      </c>
    </row>
    <row r="363" spans="14:23">
      <c r="U363" s="4"/>
    </row>
    <row r="368" spans="14:23">
      <c r="N368" s="40"/>
      <c r="O368" s="40"/>
      <c r="P368" s="40"/>
      <c r="Q368" s="15"/>
      <c r="S368" s="50"/>
    </row>
  </sheetData>
  <sheetProtection password="D958" sheet="1" objects="1" scenarios="1"/>
  <mergeCells count="5">
    <mergeCell ref="B11:C11"/>
    <mergeCell ref="D11:E11"/>
    <mergeCell ref="F11:G11"/>
    <mergeCell ref="H11:I11"/>
    <mergeCell ref="J11:K11"/>
  </mergeCells>
  <conditionalFormatting sqref="D14:D33 B14:B33 F14:F33 H14:H33 J14:J33">
    <cfRule type="cellIs" dxfId="8" priority="3" operator="equal">
      <formula>$C$5</formula>
    </cfRule>
  </conditionalFormatting>
  <conditionalFormatting sqref="B14:B33 D14:D33 F14:F33 H14:H33 J14:J33">
    <cfRule type="cellIs" dxfId="7" priority="1" operator="equal">
      <formula>$A$15</formula>
    </cfRule>
    <cfRule type="cellIs" dxfId="6" priority="2" operator="equal">
      <formula>$C$4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68"/>
  <sheetViews>
    <sheetView workbookViewId="0">
      <selection activeCell="J5" sqref="J5"/>
    </sheetView>
  </sheetViews>
  <sheetFormatPr defaultRowHeight="15"/>
  <cols>
    <col min="1" max="1" width="22.5703125" style="6" customWidth="1"/>
    <col min="2" max="2" width="9.140625" style="5"/>
    <col min="3" max="3" width="11.7109375" style="5" customWidth="1"/>
    <col min="4" max="11" width="9.140625" style="6"/>
    <col min="12" max="12" width="17.85546875" style="6" customWidth="1"/>
    <col min="13" max="13" width="19.7109375" style="6" customWidth="1"/>
    <col min="14" max="16" width="19.7109375" style="3" customWidth="1"/>
    <col min="17" max="17" width="18.7109375" style="13" hidden="1" customWidth="1"/>
    <col min="18" max="18" width="0" hidden="1" customWidth="1"/>
    <col min="19" max="19" width="18.7109375" style="1" hidden="1" customWidth="1"/>
    <col min="20" max="22" width="18.7109375" style="3" hidden="1" customWidth="1"/>
    <col min="23" max="23" width="18.7109375" style="44" hidden="1" customWidth="1"/>
    <col min="24" max="24" width="18.7109375" style="6" customWidth="1"/>
    <col min="25" max="26" width="9.140625" style="6"/>
  </cols>
  <sheetData>
    <row r="1" spans="1:24" ht="23.25">
      <c r="A1" s="19" t="s">
        <v>75</v>
      </c>
      <c r="L1" s="7" t="s">
        <v>71</v>
      </c>
      <c r="Q1" s="38"/>
      <c r="S1" s="17" t="s">
        <v>33</v>
      </c>
      <c r="W1" s="45"/>
    </row>
    <row r="2" spans="1:24">
      <c r="A2" s="6" t="s">
        <v>19</v>
      </c>
      <c r="B2" s="5" t="s">
        <v>15</v>
      </c>
      <c r="C2" s="5" t="s">
        <v>16</v>
      </c>
      <c r="L2" s="23" t="s">
        <v>4</v>
      </c>
      <c r="Q2" s="38"/>
      <c r="W2" s="45"/>
    </row>
    <row r="3" spans="1:24">
      <c r="A3" s="20" t="s">
        <v>41</v>
      </c>
      <c r="B3" s="21">
        <v>1.9450000000000001</v>
      </c>
      <c r="C3" s="5" t="s">
        <v>18</v>
      </c>
      <c r="D3" s="51" t="s">
        <v>17</v>
      </c>
      <c r="L3" s="42" t="s">
        <v>30</v>
      </c>
      <c r="M3" s="43"/>
      <c r="Q3" s="38"/>
      <c r="W3" s="45"/>
    </row>
    <row r="4" spans="1:24">
      <c r="A4" s="20" t="s">
        <v>42</v>
      </c>
      <c r="B4" s="21">
        <v>1.92</v>
      </c>
      <c r="C4" s="22">
        <v>0</v>
      </c>
      <c r="D4" s="51" t="s">
        <v>40</v>
      </c>
      <c r="E4" s="20"/>
      <c r="F4" s="20"/>
      <c r="G4" s="20"/>
      <c r="H4" s="20"/>
      <c r="L4" s="7" t="s">
        <v>31</v>
      </c>
      <c r="Q4" s="38"/>
      <c r="W4" s="45"/>
    </row>
    <row r="5" spans="1:24">
      <c r="A5" s="53">
        <v>44217</v>
      </c>
      <c r="B5" s="21">
        <v>1.42</v>
      </c>
      <c r="C5" s="35">
        <v>0</v>
      </c>
      <c r="D5" s="20" t="s">
        <v>39</v>
      </c>
      <c r="E5" s="20"/>
      <c r="F5" s="20"/>
      <c r="G5" s="20"/>
      <c r="H5" s="20"/>
      <c r="L5" s="7"/>
      <c r="Q5" s="38"/>
      <c r="W5" s="45"/>
    </row>
    <row r="6" spans="1:24" ht="21">
      <c r="A6" s="20"/>
      <c r="D6" s="36" t="s">
        <v>3</v>
      </c>
      <c r="L6" s="23" t="s">
        <v>32</v>
      </c>
      <c r="Q6" s="38"/>
      <c r="W6" s="45"/>
    </row>
    <row r="7" spans="1:24">
      <c r="A7" s="1" t="s">
        <v>20</v>
      </c>
      <c r="B7" s="23" t="s">
        <v>29</v>
      </c>
      <c r="L7" s="23" t="s">
        <v>66</v>
      </c>
      <c r="Q7" s="38"/>
      <c r="W7" s="45"/>
    </row>
    <row r="8" spans="1:24" ht="21">
      <c r="A8" s="5" t="s">
        <v>6</v>
      </c>
      <c r="B8" s="23" t="s">
        <v>21</v>
      </c>
      <c r="D8" s="9"/>
      <c r="L8" s="7"/>
      <c r="Q8" s="38"/>
      <c r="W8" s="45"/>
    </row>
    <row r="9" spans="1:24">
      <c r="A9" s="25">
        <v>2</v>
      </c>
      <c r="B9" s="60" t="str">
        <f>IF(A10&lt;A9,S1,"")</f>
        <v/>
      </c>
      <c r="L9" s="7" t="s">
        <v>23</v>
      </c>
      <c r="Q9" s="38"/>
      <c r="W9" s="45"/>
    </row>
    <row r="10" spans="1:24">
      <c r="A10" s="52">
        <v>2.02</v>
      </c>
      <c r="B10" s="58"/>
      <c r="C10" s="28"/>
      <c r="D10" s="59"/>
      <c r="E10" s="29"/>
      <c r="F10" s="59"/>
      <c r="G10" s="29"/>
      <c r="H10" s="59"/>
      <c r="I10" s="29"/>
      <c r="J10" s="59"/>
      <c r="K10" s="30"/>
      <c r="L10" s="7" t="s">
        <v>67</v>
      </c>
      <c r="Q10" s="38"/>
      <c r="W10" s="45"/>
    </row>
    <row r="11" spans="1:24">
      <c r="A11" s="5" t="s">
        <v>5</v>
      </c>
      <c r="B11" s="61" t="s">
        <v>24</v>
      </c>
      <c r="C11" s="62"/>
      <c r="D11" s="63" t="s">
        <v>28</v>
      </c>
      <c r="E11" s="64"/>
      <c r="F11" s="65" t="s">
        <v>27</v>
      </c>
      <c r="G11" s="66"/>
      <c r="H11" s="67" t="s">
        <v>26</v>
      </c>
      <c r="I11" s="68"/>
      <c r="J11" s="69" t="s">
        <v>25</v>
      </c>
      <c r="K11" s="70"/>
      <c r="L11" s="7" t="s">
        <v>73</v>
      </c>
      <c r="Q11" s="38"/>
      <c r="T11" s="41" t="s">
        <v>0</v>
      </c>
      <c r="W11" s="44" t="s">
        <v>10</v>
      </c>
    </row>
    <row r="12" spans="1:24">
      <c r="A12" s="5"/>
      <c r="B12" s="31" t="s">
        <v>11</v>
      </c>
      <c r="C12" s="28" t="s">
        <v>14</v>
      </c>
      <c r="D12" s="31" t="s">
        <v>11</v>
      </c>
      <c r="E12" s="29"/>
      <c r="F12" s="31" t="s">
        <v>11</v>
      </c>
      <c r="G12" s="29"/>
      <c r="H12" s="31" t="s">
        <v>11</v>
      </c>
      <c r="I12" s="29"/>
      <c r="J12" s="31" t="s">
        <v>11</v>
      </c>
      <c r="K12" s="30"/>
      <c r="L12" s="7" t="s">
        <v>68</v>
      </c>
      <c r="Q12" s="38" t="s">
        <v>37</v>
      </c>
      <c r="R12" t="s">
        <v>38</v>
      </c>
      <c r="S12" s="1" t="s">
        <v>9</v>
      </c>
      <c r="U12" s="1" t="s">
        <v>1</v>
      </c>
      <c r="V12" s="3" t="s">
        <v>13</v>
      </c>
      <c r="W12" s="46">
        <f>COUNTIF(W13:W362,"=1")-1</f>
        <v>1</v>
      </c>
    </row>
    <row r="13" spans="1:24">
      <c r="A13" s="5" t="s">
        <v>7</v>
      </c>
      <c r="B13" s="8" t="s">
        <v>12</v>
      </c>
      <c r="C13" s="11">
        <f>VLOOKUP(1,T12:$U$362,2,TRUE)</f>
        <v>2</v>
      </c>
      <c r="D13" s="8" t="s">
        <v>12</v>
      </c>
      <c r="E13" s="10" t="s">
        <v>2</v>
      </c>
      <c r="F13" s="8" t="s">
        <v>12</v>
      </c>
      <c r="G13" s="10" t="s">
        <v>2</v>
      </c>
      <c r="H13" s="8" t="s">
        <v>12</v>
      </c>
      <c r="I13" s="10" t="s">
        <v>2</v>
      </c>
      <c r="J13" s="8" t="s">
        <v>12</v>
      </c>
      <c r="K13" s="12" t="s">
        <v>2</v>
      </c>
      <c r="L13" s="7"/>
      <c r="N13" s="2"/>
      <c r="O13" s="2"/>
      <c r="P13" s="2"/>
      <c r="Q13" s="39" t="str">
        <f t="shared" ref="Q13:Q14" si="0">IF($A$9&gt;$A$10,"",IF(U13=$A$9,1,IF(U14=$A$10,2,"")))</f>
        <v/>
      </c>
      <c r="R13" t="str">
        <f t="shared" ref="R13:R14" si="1">IF($A$9&gt;$A$10,"",IF(U13=$A$10,2,""))</f>
        <v/>
      </c>
      <c r="S13" s="47">
        <v>1</v>
      </c>
      <c r="T13" s="2" t="e">
        <f>IF(V13=1,1,IF(AND(ISNUMBER(T11),T11&gt;100)," ",IF(AND(ISNUMBER(T11),T11+1&lt;102),T11+1," ")))</f>
        <v>#VALUE!</v>
      </c>
      <c r="U13" s="1">
        <v>1.01</v>
      </c>
      <c r="V13" s="1" t="str">
        <f t="shared" ref="V13:V14" si="2">IF(U13=$A$9,1,IF(U13=$A$10,2," "))</f>
        <v xml:space="preserve"> </v>
      </c>
      <c r="W13" s="48" t="str">
        <f>IF(Q13=1,1,"")</f>
        <v/>
      </c>
    </row>
    <row r="14" spans="1:24">
      <c r="A14" s="5" t="s">
        <v>8</v>
      </c>
      <c r="B14" s="8">
        <v>1</v>
      </c>
      <c r="C14" s="16">
        <f>VLOOKUP(2,T12:$U$362,2,TRUE)</f>
        <v>2.02</v>
      </c>
      <c r="D14" s="8">
        <v>21</v>
      </c>
      <c r="E14" s="16">
        <f>VLOOKUP(22,T12:$U$362,2,TRUE)</f>
        <v>2.42</v>
      </c>
      <c r="F14" s="8">
        <v>41</v>
      </c>
      <c r="G14" s="16">
        <f>VLOOKUP(42,T12:$U$362,2,TRUE)</f>
        <v>2.82</v>
      </c>
      <c r="H14" s="8">
        <v>61</v>
      </c>
      <c r="I14" s="16">
        <f>VLOOKUP(62,T12:$U$362,2,TRUE)</f>
        <v>3.55</v>
      </c>
      <c r="J14" s="8">
        <v>81</v>
      </c>
      <c r="K14" s="16">
        <f>VLOOKUP(82,$T$12:$U$362,2,TRUE)</f>
        <v>5.0999999999999996</v>
      </c>
      <c r="L14" s="23" t="s">
        <v>69</v>
      </c>
      <c r="N14" s="2"/>
      <c r="O14" s="2"/>
      <c r="P14" s="2"/>
      <c r="Q14" s="39" t="str">
        <f t="shared" si="0"/>
        <v/>
      </c>
      <c r="R14" t="str">
        <f t="shared" si="1"/>
        <v/>
      </c>
      <c r="S14" s="47">
        <v>2</v>
      </c>
      <c r="T14" s="2" t="e">
        <f t="shared" ref="T14:T77" si="3">IF(V14=1,1,IF(AND(ISNUMBER(T13),T13&gt;100)," ",IF(AND(ISNUMBER(T13),T13+1&lt;102),T13+1," ")))</f>
        <v>#VALUE!</v>
      </c>
      <c r="U14" s="1">
        <v>1.02</v>
      </c>
      <c r="V14" s="1" t="str">
        <f t="shared" si="2"/>
        <v xml:space="preserve"> </v>
      </c>
      <c r="W14" s="49" t="str">
        <f>IF(Q14=1,1,IF(R13=2,"",W13))</f>
        <v/>
      </c>
    </row>
    <row r="15" spans="1:24">
      <c r="A15" s="18">
        <f>W12</f>
        <v>1</v>
      </c>
      <c r="B15" s="8">
        <v>2</v>
      </c>
      <c r="C15" s="16">
        <f>VLOOKUP(3,T12:$U$362,2,TRUE)</f>
        <v>2.04</v>
      </c>
      <c r="D15" s="8">
        <v>22</v>
      </c>
      <c r="E15" s="16">
        <f>VLOOKUP(23,T12:$U$362,2,TRUE)</f>
        <v>2.44</v>
      </c>
      <c r="F15" s="8">
        <v>42</v>
      </c>
      <c r="G15" s="16">
        <f>VLOOKUP(43,T12:$U$362,2,TRUE)</f>
        <v>2.84</v>
      </c>
      <c r="H15" s="8">
        <v>62</v>
      </c>
      <c r="I15" s="16">
        <f>VLOOKUP(63,T12:$U$362,2,TRUE)</f>
        <v>3.6</v>
      </c>
      <c r="J15" s="8">
        <v>82</v>
      </c>
      <c r="K15" s="16">
        <f>VLOOKUP(83,$T$12:$U$362,2,TRUE)</f>
        <v>5.2</v>
      </c>
      <c r="L15" s="37" t="s">
        <v>34</v>
      </c>
      <c r="N15" s="2"/>
      <c r="O15" s="2"/>
      <c r="P15" s="2"/>
      <c r="Q15" s="39" t="str">
        <f>IF($A$9&gt;$A$10,"",IF(U15=$A$9,1,IF(U16=$A$10,2,"")))</f>
        <v/>
      </c>
      <c r="R15" t="str">
        <f>IF($A$9&gt;$A$10,"",IF(U15=$A$10,2,""))</f>
        <v/>
      </c>
      <c r="S15" s="47">
        <v>3</v>
      </c>
      <c r="T15" s="2" t="e">
        <f t="shared" si="3"/>
        <v>#VALUE!</v>
      </c>
      <c r="U15" s="1">
        <v>1.03</v>
      </c>
      <c r="V15" s="1" t="str">
        <f>IF(U15=$A$9,1,IF(U15=$A$10,2," "))</f>
        <v xml:space="preserve"> </v>
      </c>
      <c r="W15" s="49" t="str">
        <f>IF(Q15=1,1,IF(R14=2,"",W14))</f>
        <v/>
      </c>
      <c r="X15" s="6" t="str">
        <f>IF(Q15&lt;1,"zero",W14)</f>
        <v/>
      </c>
    </row>
    <row r="16" spans="1:24">
      <c r="B16" s="8">
        <v>3</v>
      </c>
      <c r="C16" s="16">
        <f>VLOOKUP(4,T12:$U$362,2,TRUE)</f>
        <v>2.06</v>
      </c>
      <c r="D16" s="8">
        <v>23</v>
      </c>
      <c r="E16" s="16">
        <f>VLOOKUP(24,T12:$U$362,2,TRUE)</f>
        <v>2.46</v>
      </c>
      <c r="F16" s="8">
        <v>43</v>
      </c>
      <c r="G16" s="16">
        <f>VLOOKUP(44,T12:$U$362,2,TRUE)</f>
        <v>2.86</v>
      </c>
      <c r="H16" s="8">
        <v>63</v>
      </c>
      <c r="I16" s="16">
        <f>VLOOKUP(64,T12:$U$362,2,TRUE)</f>
        <v>3.65</v>
      </c>
      <c r="J16" s="8">
        <v>83</v>
      </c>
      <c r="K16" s="16">
        <f>VLOOKUP(84,$T$12:$U$362,2,TRUE)</f>
        <v>5.3</v>
      </c>
      <c r="L16" s="26" t="s">
        <v>35</v>
      </c>
      <c r="N16" s="2"/>
      <c r="O16" s="2"/>
      <c r="P16" s="2"/>
      <c r="Q16" s="39" t="str">
        <f t="shared" ref="Q16:Q79" si="4">IF($A$9&gt;$A$10,"",IF(U16=$A$9,1,IF(U17=$A$10,2,"")))</f>
        <v/>
      </c>
      <c r="R16" t="str">
        <f t="shared" ref="R16:R79" si="5">IF($A$9&gt;$A$10,"",IF(U16=$A$10,2,""))</f>
        <v/>
      </c>
      <c r="S16" s="47">
        <v>4</v>
      </c>
      <c r="T16" s="2" t="e">
        <f t="shared" si="3"/>
        <v>#VALUE!</v>
      </c>
      <c r="U16" s="1">
        <v>1.04</v>
      </c>
      <c r="V16" s="1" t="str">
        <f t="shared" ref="V16:V79" si="6">IF(U16=$A$9,1,IF(U16=$A$10,2," "))</f>
        <v xml:space="preserve"> </v>
      </c>
      <c r="W16" s="49" t="str">
        <f t="shared" ref="W16:W79" si="7">IF(Q16=1,1,IF(R15=2,"",W15))</f>
        <v/>
      </c>
    </row>
    <row r="17" spans="2:23">
      <c r="B17" s="8">
        <v>4</v>
      </c>
      <c r="C17" s="16">
        <f>VLOOKUP(5,T12:$U$362,2,TRUE)</f>
        <v>2.08</v>
      </c>
      <c r="D17" s="8">
        <v>24</v>
      </c>
      <c r="E17" s="16">
        <f>VLOOKUP(25,T12:$U$362,2,TRUE)</f>
        <v>2.48</v>
      </c>
      <c r="F17" s="8">
        <v>44</v>
      </c>
      <c r="G17" s="16">
        <f>VLOOKUP(45,T12:$U$362,2,TRUE)</f>
        <v>2.88</v>
      </c>
      <c r="H17" s="8">
        <v>64</v>
      </c>
      <c r="I17" s="16">
        <f>VLOOKUP(65,T12:$U$362,2,TRUE)</f>
        <v>3.7</v>
      </c>
      <c r="J17" s="8">
        <v>84</v>
      </c>
      <c r="K17" s="16">
        <f>VLOOKUP(85,$T$12:$U$362,2,TRUE)</f>
        <v>5.4</v>
      </c>
      <c r="L17" s="7" t="s">
        <v>70</v>
      </c>
      <c r="N17" s="2"/>
      <c r="O17" s="2"/>
      <c r="P17" s="2"/>
      <c r="Q17" s="14" t="str">
        <f t="shared" si="4"/>
        <v/>
      </c>
      <c r="R17" t="str">
        <f t="shared" si="5"/>
        <v/>
      </c>
      <c r="S17" s="47">
        <v>5</v>
      </c>
      <c r="T17" s="2" t="e">
        <f t="shared" si="3"/>
        <v>#VALUE!</v>
      </c>
      <c r="U17" s="1">
        <v>1.05</v>
      </c>
      <c r="V17" s="1" t="str">
        <f t="shared" si="6"/>
        <v xml:space="preserve"> </v>
      </c>
      <c r="W17" s="49" t="str">
        <f t="shared" si="7"/>
        <v/>
      </c>
    </row>
    <row r="18" spans="2:23">
      <c r="B18" s="8">
        <v>5</v>
      </c>
      <c r="C18" s="16">
        <f>VLOOKUP(6,T12:$U$362,2,TRUE)</f>
        <v>2.1</v>
      </c>
      <c r="D18" s="8">
        <v>25</v>
      </c>
      <c r="E18" s="16">
        <f>VLOOKUP(26,T12:$U$362,2,TRUE)</f>
        <v>2.5</v>
      </c>
      <c r="F18" s="8">
        <v>45</v>
      </c>
      <c r="G18" s="16">
        <f>VLOOKUP(46,T12:$U$362,2,TRUE)</f>
        <v>2.9</v>
      </c>
      <c r="H18" s="8">
        <v>65</v>
      </c>
      <c r="I18" s="16">
        <f>VLOOKUP(66,T12:$U$362,2,TRUE)</f>
        <v>3.75</v>
      </c>
      <c r="J18" s="8">
        <v>85</v>
      </c>
      <c r="K18" s="16">
        <f>VLOOKUP(86,$T$12:$U$362,2,TRUE)</f>
        <v>5.5</v>
      </c>
      <c r="L18" s="7"/>
      <c r="N18" s="2"/>
      <c r="O18" s="2"/>
      <c r="P18" s="2"/>
      <c r="Q18" s="14" t="str">
        <f t="shared" si="4"/>
        <v/>
      </c>
      <c r="R18" t="str">
        <f t="shared" si="5"/>
        <v/>
      </c>
      <c r="S18" s="47">
        <v>6</v>
      </c>
      <c r="T18" s="2" t="e">
        <f t="shared" si="3"/>
        <v>#VALUE!</v>
      </c>
      <c r="U18" s="1">
        <v>1.06</v>
      </c>
      <c r="V18" s="1" t="str">
        <f t="shared" si="6"/>
        <v xml:space="preserve"> </v>
      </c>
      <c r="W18" s="49" t="str">
        <f t="shared" si="7"/>
        <v/>
      </c>
    </row>
    <row r="19" spans="2:23">
      <c r="B19" s="8">
        <v>6</v>
      </c>
      <c r="C19" s="16">
        <f>VLOOKUP(7,T12:$U$362,2,TRUE)</f>
        <v>2.12</v>
      </c>
      <c r="D19" s="8">
        <v>26</v>
      </c>
      <c r="E19" s="16">
        <f>VLOOKUP(27,T12:$U$362,2,TRUE)</f>
        <v>2.52</v>
      </c>
      <c r="F19" s="8">
        <v>46</v>
      </c>
      <c r="G19" s="16">
        <f>VLOOKUP(47,T12:$U$362,2,TRUE)</f>
        <v>2.92</v>
      </c>
      <c r="H19" s="8">
        <v>66</v>
      </c>
      <c r="I19" s="16">
        <f>VLOOKUP(67,T12:$U$362,2,TRUE)</f>
        <v>3.8</v>
      </c>
      <c r="J19" s="8">
        <v>86</v>
      </c>
      <c r="K19" s="16">
        <f>VLOOKUP(87,$T$12:$U$362,2,TRUE)</f>
        <v>5.6</v>
      </c>
      <c r="L19" s="7" t="s">
        <v>36</v>
      </c>
      <c r="N19" s="2"/>
      <c r="O19" s="2"/>
      <c r="P19" s="2"/>
      <c r="Q19" s="14" t="str">
        <f t="shared" si="4"/>
        <v/>
      </c>
      <c r="R19" t="str">
        <f t="shared" si="5"/>
        <v/>
      </c>
      <c r="S19" s="47">
        <v>7</v>
      </c>
      <c r="T19" s="2" t="e">
        <f t="shared" si="3"/>
        <v>#VALUE!</v>
      </c>
      <c r="U19" s="1">
        <v>1.07</v>
      </c>
      <c r="V19" s="1" t="str">
        <f t="shared" si="6"/>
        <v xml:space="preserve"> </v>
      </c>
      <c r="W19" s="49" t="str">
        <f t="shared" si="7"/>
        <v/>
      </c>
    </row>
    <row r="20" spans="2:23">
      <c r="B20" s="8">
        <v>7</v>
      </c>
      <c r="C20" s="16">
        <f>VLOOKUP(8,T12:$U$362,2,TRUE)</f>
        <v>2.14</v>
      </c>
      <c r="D20" s="8">
        <v>27</v>
      </c>
      <c r="E20" s="16">
        <f>VLOOKUP(28,T12:$U$362,2,TRUE)</f>
        <v>2.54</v>
      </c>
      <c r="F20" s="8">
        <v>47</v>
      </c>
      <c r="G20" s="16">
        <f>VLOOKUP(48,T12:$U$362,2,TRUE)</f>
        <v>2.94</v>
      </c>
      <c r="H20" s="8">
        <v>67</v>
      </c>
      <c r="I20" s="16">
        <f>VLOOKUP(68,T12:$U$362,2,TRUE)</f>
        <v>3.85</v>
      </c>
      <c r="J20" s="8">
        <v>87</v>
      </c>
      <c r="K20" s="16">
        <f>VLOOKUP(88,$T$12:$U$362,2,TRUE)</f>
        <v>5.7</v>
      </c>
      <c r="L20" s="7"/>
      <c r="N20" s="2"/>
      <c r="O20" s="2"/>
      <c r="P20" s="2"/>
      <c r="Q20" s="14" t="str">
        <f t="shared" si="4"/>
        <v/>
      </c>
      <c r="R20" t="str">
        <f t="shared" si="5"/>
        <v/>
      </c>
      <c r="S20" s="47">
        <v>8</v>
      </c>
      <c r="T20" s="2" t="e">
        <f t="shared" si="3"/>
        <v>#VALUE!</v>
      </c>
      <c r="U20" s="1">
        <v>1.08</v>
      </c>
      <c r="V20" s="1" t="str">
        <f t="shared" si="6"/>
        <v xml:space="preserve"> </v>
      </c>
      <c r="W20" s="49" t="str">
        <f t="shared" si="7"/>
        <v/>
      </c>
    </row>
    <row r="21" spans="2:23">
      <c r="B21" s="8">
        <v>8</v>
      </c>
      <c r="C21" s="16">
        <f>VLOOKUP(9,T12:$U$362,2,TRUE)</f>
        <v>2.16</v>
      </c>
      <c r="D21" s="8">
        <v>28</v>
      </c>
      <c r="E21" s="16">
        <f>VLOOKUP(29,T12:$U$362,2,TRUE)</f>
        <v>2.56</v>
      </c>
      <c r="F21" s="8">
        <v>48</v>
      </c>
      <c r="G21" s="16">
        <f>VLOOKUP(49,T12:$U$362,2,TRUE)</f>
        <v>2.96</v>
      </c>
      <c r="H21" s="8">
        <v>68</v>
      </c>
      <c r="I21" s="16">
        <f>VLOOKUP(69,T12:$U$362,2,TRUE)</f>
        <v>3.9</v>
      </c>
      <c r="J21" s="8">
        <v>88</v>
      </c>
      <c r="K21" s="16">
        <f>VLOOKUP(89,$T$12:$U$362,2,TRUE)</f>
        <v>5.8</v>
      </c>
      <c r="L21" s="24" t="s">
        <v>22</v>
      </c>
      <c r="N21" s="2"/>
      <c r="O21" s="2"/>
      <c r="P21" s="2"/>
      <c r="Q21" s="14" t="str">
        <f t="shared" si="4"/>
        <v/>
      </c>
      <c r="R21" t="str">
        <f t="shared" si="5"/>
        <v/>
      </c>
      <c r="S21" s="47">
        <v>9</v>
      </c>
      <c r="T21" s="2" t="e">
        <f t="shared" si="3"/>
        <v>#VALUE!</v>
      </c>
      <c r="U21" s="1">
        <v>1.0900000000000001</v>
      </c>
      <c r="V21" s="1" t="str">
        <f t="shared" si="6"/>
        <v xml:space="preserve"> </v>
      </c>
      <c r="W21" s="49" t="str">
        <f t="shared" si="7"/>
        <v/>
      </c>
    </row>
    <row r="22" spans="2:23">
      <c r="B22" s="8">
        <v>9</v>
      </c>
      <c r="C22" s="16">
        <f>VLOOKUP(10,T12:$U$362,2,TRUE)</f>
        <v>2.1800000000000002</v>
      </c>
      <c r="D22" s="8">
        <v>29</v>
      </c>
      <c r="E22" s="16">
        <f>VLOOKUP(30,T12:$U$362,2,TRUE)</f>
        <v>2.58</v>
      </c>
      <c r="F22" s="8">
        <v>49</v>
      </c>
      <c r="G22" s="16">
        <f>VLOOKUP(50,T12:$U$362,2,TRUE)</f>
        <v>2.98</v>
      </c>
      <c r="H22" s="8">
        <v>69</v>
      </c>
      <c r="I22" s="16">
        <f>VLOOKUP(70,T12:$U$362,2,TRUE)</f>
        <v>3.95</v>
      </c>
      <c r="J22" s="8">
        <v>89</v>
      </c>
      <c r="K22" s="16">
        <f>VLOOKUP(90,$T$12:$U$362,2,TRUE)</f>
        <v>5.9</v>
      </c>
      <c r="L22" s="8"/>
      <c r="N22" s="2"/>
      <c r="O22" s="2"/>
      <c r="P22" s="2"/>
      <c r="Q22" s="14" t="str">
        <f t="shared" si="4"/>
        <v/>
      </c>
      <c r="R22" t="str">
        <f t="shared" si="5"/>
        <v/>
      </c>
      <c r="S22" s="47">
        <v>10</v>
      </c>
      <c r="T22" s="2" t="e">
        <f t="shared" si="3"/>
        <v>#VALUE!</v>
      </c>
      <c r="U22" s="1">
        <v>1.1000000000000001</v>
      </c>
      <c r="V22" s="1" t="str">
        <f t="shared" si="6"/>
        <v xml:space="preserve"> </v>
      </c>
      <c r="W22" s="49" t="str">
        <f t="shared" si="7"/>
        <v/>
      </c>
    </row>
    <row r="23" spans="2:23">
      <c r="B23" s="8">
        <v>10</v>
      </c>
      <c r="C23" s="16">
        <f>VLOOKUP(11,T12:$U$362,2,TRUE)</f>
        <v>2.2000000000000002</v>
      </c>
      <c r="D23" s="8">
        <v>30</v>
      </c>
      <c r="E23" s="16">
        <f>VLOOKUP(31,T12:$U$362,2,TRUE)</f>
        <v>2.6</v>
      </c>
      <c r="F23" s="8">
        <v>50</v>
      </c>
      <c r="G23" s="16">
        <f>VLOOKUP(51,T12:$U$362,2,TRUE)</f>
        <v>3</v>
      </c>
      <c r="H23" s="8">
        <v>70</v>
      </c>
      <c r="I23" s="16">
        <f>VLOOKUP(71,T12:$U$362,2,TRUE)</f>
        <v>4</v>
      </c>
      <c r="J23" s="8">
        <v>90</v>
      </c>
      <c r="K23" s="16">
        <f>VLOOKUP(91,$T$12:$U$362,2,TRUE)</f>
        <v>6</v>
      </c>
      <c r="L23" s="8"/>
      <c r="N23" s="2"/>
      <c r="O23" s="2"/>
      <c r="P23" s="2"/>
      <c r="Q23" s="14" t="str">
        <f t="shared" si="4"/>
        <v/>
      </c>
      <c r="R23" t="str">
        <f t="shared" si="5"/>
        <v/>
      </c>
      <c r="S23" s="47">
        <v>11</v>
      </c>
      <c r="T23" s="2" t="e">
        <f t="shared" si="3"/>
        <v>#VALUE!</v>
      </c>
      <c r="U23" s="1">
        <v>1.1100000000000001</v>
      </c>
      <c r="V23" s="1" t="str">
        <f t="shared" si="6"/>
        <v xml:space="preserve"> </v>
      </c>
      <c r="W23" s="49" t="str">
        <f t="shared" si="7"/>
        <v/>
      </c>
    </row>
    <row r="24" spans="2:23">
      <c r="B24" s="8">
        <v>11</v>
      </c>
      <c r="C24" s="16">
        <f>VLOOKUP(12,T12:$U$362,2,TRUE)</f>
        <v>2.2200000000000002</v>
      </c>
      <c r="D24" s="8">
        <v>31</v>
      </c>
      <c r="E24" s="16">
        <f>VLOOKUP(32,T12:$U$362,2,TRUE)</f>
        <v>2.62</v>
      </c>
      <c r="F24" s="8">
        <v>51</v>
      </c>
      <c r="G24" s="16">
        <f>VLOOKUP(52,T12:$U$362,2,TRUE)</f>
        <v>3.05</v>
      </c>
      <c r="H24" s="8">
        <v>71</v>
      </c>
      <c r="I24" s="16">
        <f>VLOOKUP(72,T12:$U$362,2,TRUE)</f>
        <v>4.0999999999999996</v>
      </c>
      <c r="J24" s="8">
        <v>91</v>
      </c>
      <c r="K24" s="16">
        <f>VLOOKUP(92,$T$12:$U$362,2,TRUE)</f>
        <v>6.2</v>
      </c>
      <c r="L24" s="8"/>
      <c r="N24" s="2"/>
      <c r="O24" s="2"/>
      <c r="P24" s="2"/>
      <c r="Q24" s="14" t="str">
        <f t="shared" si="4"/>
        <v/>
      </c>
      <c r="R24" t="str">
        <f t="shared" si="5"/>
        <v/>
      </c>
      <c r="S24" s="47">
        <v>12</v>
      </c>
      <c r="T24" s="2" t="e">
        <f t="shared" si="3"/>
        <v>#VALUE!</v>
      </c>
      <c r="U24" s="1">
        <v>1.1200000000000001</v>
      </c>
      <c r="V24" s="1" t="str">
        <f t="shared" si="6"/>
        <v xml:space="preserve"> </v>
      </c>
      <c r="W24" s="49" t="str">
        <f t="shared" si="7"/>
        <v/>
      </c>
    </row>
    <row r="25" spans="2:23">
      <c r="B25" s="8">
        <v>12</v>
      </c>
      <c r="C25" s="16">
        <f>VLOOKUP(13,T12:$U$362,2,TRUE)</f>
        <v>2.2400000000000002</v>
      </c>
      <c r="D25" s="8">
        <v>32</v>
      </c>
      <c r="E25" s="16">
        <f>VLOOKUP(33,T12:$U$362,2,TRUE)</f>
        <v>2.64</v>
      </c>
      <c r="F25" s="8">
        <v>52</v>
      </c>
      <c r="G25" s="16">
        <f>VLOOKUP(53,T12:$U$362,2,TRUE)</f>
        <v>3.1</v>
      </c>
      <c r="H25" s="8">
        <v>72</v>
      </c>
      <c r="I25" s="16">
        <f>VLOOKUP(73,T12:$U$362,2,TRUE)</f>
        <v>4.2</v>
      </c>
      <c r="J25" s="8">
        <v>92</v>
      </c>
      <c r="K25" s="16">
        <f>VLOOKUP(93,$T$12:$U$362,2,TRUE)</f>
        <v>6.4</v>
      </c>
      <c r="L25" s="8"/>
      <c r="N25" s="2"/>
      <c r="O25" s="2"/>
      <c r="P25" s="2"/>
      <c r="Q25" s="14" t="str">
        <f t="shared" si="4"/>
        <v/>
      </c>
      <c r="R25" t="str">
        <f t="shared" si="5"/>
        <v/>
      </c>
      <c r="S25" s="47">
        <v>13</v>
      </c>
      <c r="T25" s="2" t="e">
        <f t="shared" si="3"/>
        <v>#VALUE!</v>
      </c>
      <c r="U25" s="1">
        <v>1.1299999999999999</v>
      </c>
      <c r="V25" s="1" t="str">
        <f t="shared" si="6"/>
        <v xml:space="preserve"> </v>
      </c>
      <c r="W25" s="49" t="str">
        <f t="shared" si="7"/>
        <v/>
      </c>
    </row>
    <row r="26" spans="2:23">
      <c r="B26" s="8">
        <v>13</v>
      </c>
      <c r="C26" s="16">
        <f>VLOOKUP(14,T12:$U$362,2,TRUE)</f>
        <v>2.2599999999999998</v>
      </c>
      <c r="D26" s="8">
        <v>33</v>
      </c>
      <c r="E26" s="16">
        <f>VLOOKUP(34,T12:$U$362,2,TRUE)</f>
        <v>2.66</v>
      </c>
      <c r="F26" s="8">
        <v>53</v>
      </c>
      <c r="G26" s="16">
        <f>VLOOKUP(54,T12:$U$362,2,TRUE)</f>
        <v>3.15</v>
      </c>
      <c r="H26" s="8">
        <v>73</v>
      </c>
      <c r="I26" s="16">
        <f>VLOOKUP(74,T12:$U$362,2,TRUE)</f>
        <v>4.3</v>
      </c>
      <c r="J26" s="8">
        <v>93</v>
      </c>
      <c r="K26" s="16">
        <f>VLOOKUP(94,$T$12:$U$362,2,TRUE)</f>
        <v>6.6</v>
      </c>
      <c r="L26" s="8"/>
      <c r="N26" s="2"/>
      <c r="O26" s="2"/>
      <c r="P26" s="2"/>
      <c r="Q26" s="14" t="str">
        <f t="shared" si="4"/>
        <v/>
      </c>
      <c r="R26" t="str">
        <f t="shared" si="5"/>
        <v/>
      </c>
      <c r="S26" s="47">
        <v>14</v>
      </c>
      <c r="T26" s="2" t="e">
        <f t="shared" si="3"/>
        <v>#VALUE!</v>
      </c>
      <c r="U26" s="1">
        <v>1.1399999999999999</v>
      </c>
      <c r="V26" s="1" t="str">
        <f t="shared" si="6"/>
        <v xml:space="preserve"> </v>
      </c>
      <c r="W26" s="49" t="str">
        <f t="shared" si="7"/>
        <v/>
      </c>
    </row>
    <row r="27" spans="2:23">
      <c r="B27" s="8">
        <v>14</v>
      </c>
      <c r="C27" s="16">
        <f>VLOOKUP(15,T12:$U$362,2,TRUE)</f>
        <v>2.2799999999999998</v>
      </c>
      <c r="D27" s="8">
        <v>34</v>
      </c>
      <c r="E27" s="16">
        <f>VLOOKUP(35,T12:$U$362,2,TRUE)</f>
        <v>2.68</v>
      </c>
      <c r="F27" s="8">
        <v>54</v>
      </c>
      <c r="G27" s="16">
        <f>VLOOKUP(55,T12:$U$362,2,TRUE)</f>
        <v>3.2</v>
      </c>
      <c r="H27" s="8">
        <v>74</v>
      </c>
      <c r="I27" s="16">
        <f>VLOOKUP(75,T12:$U$362,2,TRUE)</f>
        <v>4.4000000000000004</v>
      </c>
      <c r="J27" s="8">
        <v>94</v>
      </c>
      <c r="K27" s="16">
        <f>VLOOKUP(95,$T$12:$U$362,2,TRUE)</f>
        <v>6.8</v>
      </c>
      <c r="L27" s="8"/>
      <c r="N27" s="2"/>
      <c r="O27" s="2"/>
      <c r="P27" s="2"/>
      <c r="Q27" s="14" t="str">
        <f t="shared" si="4"/>
        <v/>
      </c>
      <c r="R27" t="str">
        <f t="shared" si="5"/>
        <v/>
      </c>
      <c r="S27" s="47">
        <v>15</v>
      </c>
      <c r="T27" s="2" t="e">
        <f t="shared" si="3"/>
        <v>#VALUE!</v>
      </c>
      <c r="U27" s="1">
        <v>1.1499999999999999</v>
      </c>
      <c r="V27" s="1" t="str">
        <f t="shared" si="6"/>
        <v xml:space="preserve"> </v>
      </c>
      <c r="W27" s="49" t="str">
        <f t="shared" si="7"/>
        <v/>
      </c>
    </row>
    <row r="28" spans="2:23">
      <c r="B28" s="8">
        <v>15</v>
      </c>
      <c r="C28" s="16">
        <f>VLOOKUP(16,T12:$U$362,2,TRUE)</f>
        <v>2.2999999999999998</v>
      </c>
      <c r="D28" s="8">
        <v>35</v>
      </c>
      <c r="E28" s="16">
        <f>VLOOKUP(36,T12:$U$362,2,TRUE)</f>
        <v>2.7</v>
      </c>
      <c r="F28" s="8">
        <v>55</v>
      </c>
      <c r="G28" s="16">
        <f>VLOOKUP(56,T12:$U$362,2,TRUE)</f>
        <v>3.25</v>
      </c>
      <c r="H28" s="8">
        <v>75</v>
      </c>
      <c r="I28" s="16">
        <f>VLOOKUP(76,T12:$U$362,2,TRUE)</f>
        <v>4.5</v>
      </c>
      <c r="J28" s="8">
        <v>95</v>
      </c>
      <c r="K28" s="16">
        <f>VLOOKUP(96,$T$12:$U$362,2,TRUE)</f>
        <v>7</v>
      </c>
      <c r="L28" s="8"/>
      <c r="N28" s="2"/>
      <c r="O28" s="2"/>
      <c r="P28" s="2"/>
      <c r="Q28" s="14" t="str">
        <f t="shared" si="4"/>
        <v/>
      </c>
      <c r="R28" t="str">
        <f t="shared" si="5"/>
        <v/>
      </c>
      <c r="S28" s="47">
        <v>16</v>
      </c>
      <c r="T28" s="2" t="e">
        <f t="shared" si="3"/>
        <v>#VALUE!</v>
      </c>
      <c r="U28" s="1">
        <v>1.1599999999999999</v>
      </c>
      <c r="V28" s="1" t="str">
        <f t="shared" si="6"/>
        <v xml:space="preserve"> </v>
      </c>
      <c r="W28" s="49" t="str">
        <f t="shared" si="7"/>
        <v/>
      </c>
    </row>
    <row r="29" spans="2:23">
      <c r="B29" s="8">
        <v>16</v>
      </c>
      <c r="C29" s="16">
        <f>VLOOKUP(17,T12:$U$362,2,TRUE)</f>
        <v>2.3199999999999998</v>
      </c>
      <c r="D29" s="8">
        <v>36</v>
      </c>
      <c r="E29" s="16">
        <f>VLOOKUP(37,T12:$U$362,2,TRUE)</f>
        <v>2.72</v>
      </c>
      <c r="F29" s="8">
        <v>56</v>
      </c>
      <c r="G29" s="16">
        <f>VLOOKUP(57,T12:$U$362,2,TRUE)</f>
        <v>3.3</v>
      </c>
      <c r="H29" s="8">
        <v>76</v>
      </c>
      <c r="I29" s="16">
        <f>VLOOKUP(77,T12:$U$362,2,TRUE)</f>
        <v>4.5999999999999996</v>
      </c>
      <c r="J29" s="8">
        <v>96</v>
      </c>
      <c r="K29" s="16">
        <f>VLOOKUP(97,$T$12:$U$362,2,TRUE)</f>
        <v>7.2</v>
      </c>
      <c r="L29" s="8"/>
      <c r="N29" s="2"/>
      <c r="O29" s="2"/>
      <c r="P29" s="2"/>
      <c r="Q29" s="14" t="str">
        <f t="shared" si="4"/>
        <v/>
      </c>
      <c r="R29" t="str">
        <f t="shared" si="5"/>
        <v/>
      </c>
      <c r="S29" s="47">
        <v>17</v>
      </c>
      <c r="T29" s="2" t="e">
        <f t="shared" si="3"/>
        <v>#VALUE!</v>
      </c>
      <c r="U29" s="1">
        <v>1.17</v>
      </c>
      <c r="V29" s="1" t="str">
        <f t="shared" si="6"/>
        <v xml:space="preserve"> </v>
      </c>
      <c r="W29" s="49" t="str">
        <f t="shared" si="7"/>
        <v/>
      </c>
    </row>
    <row r="30" spans="2:23">
      <c r="B30" s="8">
        <v>17</v>
      </c>
      <c r="C30" s="16">
        <f>VLOOKUP(18,T12:$U$362,2,TRUE)</f>
        <v>2.34</v>
      </c>
      <c r="D30" s="8">
        <v>37</v>
      </c>
      <c r="E30" s="16">
        <f>VLOOKUP(38,T12:$U$362,2,TRUE)</f>
        <v>2.74</v>
      </c>
      <c r="F30" s="8">
        <v>57</v>
      </c>
      <c r="G30" s="16">
        <f>VLOOKUP(58,T12:$U$362,2,TRUE)</f>
        <v>3.35</v>
      </c>
      <c r="H30" s="8">
        <v>77</v>
      </c>
      <c r="I30" s="16">
        <f>VLOOKUP(78,T12:$U$362,2,TRUE)</f>
        <v>4.7</v>
      </c>
      <c r="J30" s="8">
        <v>97</v>
      </c>
      <c r="K30" s="16">
        <f>VLOOKUP(98,$T$12:$U$362,2,TRUE)</f>
        <v>7.4</v>
      </c>
      <c r="L30" s="8"/>
      <c r="N30" s="2"/>
      <c r="O30" s="2"/>
      <c r="P30" s="2"/>
      <c r="Q30" s="14" t="str">
        <f t="shared" si="4"/>
        <v/>
      </c>
      <c r="R30" t="str">
        <f t="shared" si="5"/>
        <v/>
      </c>
      <c r="S30" s="47">
        <v>18</v>
      </c>
      <c r="T30" s="2" t="e">
        <f t="shared" si="3"/>
        <v>#VALUE!</v>
      </c>
      <c r="U30" s="1">
        <v>1.18</v>
      </c>
      <c r="V30" s="1" t="str">
        <f t="shared" si="6"/>
        <v xml:space="preserve"> </v>
      </c>
      <c r="W30" s="49" t="str">
        <f t="shared" si="7"/>
        <v/>
      </c>
    </row>
    <row r="31" spans="2:23">
      <c r="B31" s="8">
        <v>18</v>
      </c>
      <c r="C31" s="16">
        <f>VLOOKUP(19,T12:$U$362,2,TRUE)</f>
        <v>2.36</v>
      </c>
      <c r="D31" s="8">
        <v>38</v>
      </c>
      <c r="E31" s="16">
        <f>VLOOKUP(39,T12:$U$362,2,TRUE)</f>
        <v>2.76</v>
      </c>
      <c r="F31" s="8">
        <v>58</v>
      </c>
      <c r="G31" s="16">
        <f>VLOOKUP(59,T12:$U$362,2,TRUE)</f>
        <v>3.4</v>
      </c>
      <c r="H31" s="8">
        <v>78</v>
      </c>
      <c r="I31" s="16">
        <f>VLOOKUP(79,T12:$U$362,2,TRUE)</f>
        <v>4.8</v>
      </c>
      <c r="J31" s="8">
        <v>98</v>
      </c>
      <c r="K31" s="16">
        <f>VLOOKUP(99,$T$12:$U$362,2,TRUE)</f>
        <v>7.6</v>
      </c>
      <c r="L31" s="8"/>
      <c r="N31" s="2"/>
      <c r="O31" s="2"/>
      <c r="P31" s="2"/>
      <c r="Q31" s="14" t="str">
        <f t="shared" si="4"/>
        <v/>
      </c>
      <c r="R31" t="str">
        <f t="shared" si="5"/>
        <v/>
      </c>
      <c r="S31" s="47">
        <v>19</v>
      </c>
      <c r="T31" s="2" t="e">
        <f t="shared" si="3"/>
        <v>#VALUE!</v>
      </c>
      <c r="U31" s="1">
        <v>1.19</v>
      </c>
      <c r="V31" s="1" t="str">
        <f t="shared" si="6"/>
        <v xml:space="preserve"> </v>
      </c>
      <c r="W31" s="49" t="str">
        <f t="shared" si="7"/>
        <v/>
      </c>
    </row>
    <row r="32" spans="2:23">
      <c r="B32" s="8">
        <v>19</v>
      </c>
      <c r="C32" s="16">
        <f>VLOOKUP(20,T12:$U$362,2,TRUE)</f>
        <v>2.38</v>
      </c>
      <c r="D32" s="8">
        <v>39</v>
      </c>
      <c r="E32" s="16">
        <f>VLOOKUP(40,T12:$U$362,2,TRUE)</f>
        <v>2.78</v>
      </c>
      <c r="F32" s="8">
        <v>59</v>
      </c>
      <c r="G32" s="16">
        <f>VLOOKUP(60,T12:$U$362,2,TRUE)</f>
        <v>3.45</v>
      </c>
      <c r="H32" s="8">
        <v>79</v>
      </c>
      <c r="I32" s="16">
        <f>VLOOKUP(80,$T$12:$U$362,2,TRUE)</f>
        <v>4.9000000000000004</v>
      </c>
      <c r="J32" s="8">
        <v>99</v>
      </c>
      <c r="K32" s="16">
        <f>VLOOKUP(100,$T$12:$U$362,2,TRUE)</f>
        <v>7.8</v>
      </c>
      <c r="L32" s="8"/>
      <c r="N32" s="2"/>
      <c r="O32" s="2"/>
      <c r="P32" s="2"/>
      <c r="Q32" s="14" t="str">
        <f t="shared" si="4"/>
        <v/>
      </c>
      <c r="R32" t="str">
        <f t="shared" si="5"/>
        <v/>
      </c>
      <c r="S32" s="47">
        <v>20</v>
      </c>
      <c r="T32" s="2" t="e">
        <f t="shared" si="3"/>
        <v>#VALUE!</v>
      </c>
      <c r="U32" s="1">
        <v>1.2</v>
      </c>
      <c r="V32" s="1" t="str">
        <f t="shared" si="6"/>
        <v xml:space="preserve"> </v>
      </c>
      <c r="W32" s="49" t="str">
        <f t="shared" si="7"/>
        <v/>
      </c>
    </row>
    <row r="33" spans="2:23">
      <c r="B33" s="32">
        <v>20</v>
      </c>
      <c r="C33" s="34">
        <f>VLOOKUP(21,T12:$U$362,2,TRUE)</f>
        <v>2.4</v>
      </c>
      <c r="D33" s="8">
        <v>40</v>
      </c>
      <c r="E33" s="34">
        <f>VLOOKUP(41,T12:$U$362,2,TRUE)</f>
        <v>2.8</v>
      </c>
      <c r="F33" s="8">
        <v>60</v>
      </c>
      <c r="G33" s="34">
        <f>VLOOKUP(61,T12:$U$362,2,TRUE)</f>
        <v>3.5</v>
      </c>
      <c r="H33" s="8">
        <v>80</v>
      </c>
      <c r="I33" s="34">
        <f>VLOOKUP(81,$T$12:$U$362,2,TRUE)</f>
        <v>5</v>
      </c>
      <c r="J33" s="32">
        <v>100</v>
      </c>
      <c r="K33" s="33">
        <f>VLOOKUP(101,$T$12:$U$362,2,TRUE)</f>
        <v>8</v>
      </c>
      <c r="L33" s="8"/>
      <c r="N33" s="2"/>
      <c r="O33" s="2"/>
      <c r="P33" s="2"/>
      <c r="Q33" s="14" t="str">
        <f t="shared" si="4"/>
        <v/>
      </c>
      <c r="R33" t="str">
        <f t="shared" si="5"/>
        <v/>
      </c>
      <c r="S33" s="47">
        <v>21</v>
      </c>
      <c r="T33" s="2" t="e">
        <f t="shared" si="3"/>
        <v>#VALUE!</v>
      </c>
      <c r="U33" s="1">
        <v>1.21</v>
      </c>
      <c r="V33" s="1" t="str">
        <f t="shared" si="6"/>
        <v xml:space="preserve"> </v>
      </c>
      <c r="W33" s="49" t="str">
        <f t="shared" si="7"/>
        <v/>
      </c>
    </row>
    <row r="34" spans="2:23">
      <c r="C34" s="28"/>
      <c r="D34" s="29"/>
      <c r="E34" s="29"/>
      <c r="F34" s="29"/>
      <c r="G34" s="29"/>
      <c r="H34" s="29"/>
      <c r="I34" s="28"/>
      <c r="J34" s="27"/>
      <c r="L34" s="5"/>
      <c r="N34" s="2"/>
      <c r="O34" s="2"/>
      <c r="P34" s="2"/>
      <c r="Q34" s="14" t="str">
        <f t="shared" si="4"/>
        <v/>
      </c>
      <c r="R34" t="str">
        <f t="shared" si="5"/>
        <v/>
      </c>
      <c r="S34" s="47">
        <v>22</v>
      </c>
      <c r="T34" s="2" t="e">
        <f t="shared" si="3"/>
        <v>#VALUE!</v>
      </c>
      <c r="U34" s="1">
        <v>1.22</v>
      </c>
      <c r="V34" s="1" t="str">
        <f t="shared" si="6"/>
        <v xml:space="preserve"> </v>
      </c>
      <c r="W34" s="49" t="str">
        <f t="shared" si="7"/>
        <v/>
      </c>
    </row>
    <row r="35" spans="2:23">
      <c r="N35" s="2"/>
      <c r="O35" s="2"/>
      <c r="P35" s="2"/>
      <c r="Q35" s="14" t="str">
        <f t="shared" si="4"/>
        <v/>
      </c>
      <c r="R35" t="str">
        <f t="shared" si="5"/>
        <v/>
      </c>
      <c r="S35" s="47">
        <v>23</v>
      </c>
      <c r="T35" s="2" t="e">
        <f t="shared" si="3"/>
        <v>#VALUE!</v>
      </c>
      <c r="U35" s="1">
        <v>1.23</v>
      </c>
      <c r="V35" s="1" t="str">
        <f t="shared" si="6"/>
        <v xml:space="preserve"> </v>
      </c>
      <c r="W35" s="49" t="str">
        <f t="shared" si="7"/>
        <v/>
      </c>
    </row>
    <row r="36" spans="2:23">
      <c r="N36" s="2"/>
      <c r="O36" s="2"/>
      <c r="P36" s="2"/>
      <c r="Q36" s="14" t="str">
        <f t="shared" si="4"/>
        <v/>
      </c>
      <c r="R36" t="str">
        <f t="shared" si="5"/>
        <v/>
      </c>
      <c r="S36" s="47">
        <v>24</v>
      </c>
      <c r="T36" s="2" t="e">
        <f t="shared" si="3"/>
        <v>#VALUE!</v>
      </c>
      <c r="U36" s="1">
        <v>1.24</v>
      </c>
      <c r="V36" s="1" t="str">
        <f t="shared" si="6"/>
        <v xml:space="preserve"> </v>
      </c>
      <c r="W36" s="49" t="str">
        <f t="shared" si="7"/>
        <v/>
      </c>
    </row>
    <row r="37" spans="2:23">
      <c r="N37" s="2"/>
      <c r="O37" s="2"/>
      <c r="P37" s="2"/>
      <c r="Q37" s="14" t="str">
        <f t="shared" si="4"/>
        <v/>
      </c>
      <c r="R37" t="str">
        <f t="shared" si="5"/>
        <v/>
      </c>
      <c r="S37" s="47">
        <v>25</v>
      </c>
      <c r="T37" s="2" t="e">
        <f t="shared" si="3"/>
        <v>#VALUE!</v>
      </c>
      <c r="U37" s="1">
        <v>1.25</v>
      </c>
      <c r="V37" s="1" t="str">
        <f t="shared" si="6"/>
        <v xml:space="preserve"> </v>
      </c>
      <c r="W37" s="49" t="str">
        <f t="shared" si="7"/>
        <v/>
      </c>
    </row>
    <row r="38" spans="2:23">
      <c r="N38" s="2"/>
      <c r="O38" s="2"/>
      <c r="P38" s="2"/>
      <c r="Q38" s="14" t="str">
        <f t="shared" si="4"/>
        <v/>
      </c>
      <c r="R38" t="str">
        <f t="shared" si="5"/>
        <v/>
      </c>
      <c r="S38" s="47">
        <v>26</v>
      </c>
      <c r="T38" s="2" t="e">
        <f t="shared" si="3"/>
        <v>#VALUE!</v>
      </c>
      <c r="U38" s="1">
        <v>1.26</v>
      </c>
      <c r="V38" s="1" t="str">
        <f t="shared" si="6"/>
        <v xml:space="preserve"> </v>
      </c>
      <c r="W38" s="49" t="str">
        <f t="shared" si="7"/>
        <v/>
      </c>
    </row>
    <row r="39" spans="2:23">
      <c r="N39" s="2"/>
      <c r="O39" s="2"/>
      <c r="P39" s="2"/>
      <c r="Q39" s="14" t="str">
        <f t="shared" si="4"/>
        <v/>
      </c>
      <c r="R39" t="str">
        <f t="shared" si="5"/>
        <v/>
      </c>
      <c r="S39" s="47">
        <v>27</v>
      </c>
      <c r="T39" s="2" t="e">
        <f t="shared" si="3"/>
        <v>#VALUE!</v>
      </c>
      <c r="U39" s="1">
        <v>1.27</v>
      </c>
      <c r="V39" s="1" t="str">
        <f t="shared" si="6"/>
        <v xml:space="preserve"> </v>
      </c>
      <c r="W39" s="49" t="str">
        <f t="shared" si="7"/>
        <v/>
      </c>
    </row>
    <row r="40" spans="2:23">
      <c r="N40" s="2"/>
      <c r="O40" s="2"/>
      <c r="P40" s="2"/>
      <c r="Q40" s="14" t="str">
        <f t="shared" si="4"/>
        <v/>
      </c>
      <c r="R40" t="str">
        <f t="shared" si="5"/>
        <v/>
      </c>
      <c r="S40" s="47">
        <v>28</v>
      </c>
      <c r="T40" s="2" t="e">
        <f t="shared" si="3"/>
        <v>#VALUE!</v>
      </c>
      <c r="U40" s="1">
        <v>1.28</v>
      </c>
      <c r="V40" s="1" t="str">
        <f t="shared" si="6"/>
        <v xml:space="preserve"> </v>
      </c>
      <c r="W40" s="49" t="str">
        <f t="shared" si="7"/>
        <v/>
      </c>
    </row>
    <row r="41" spans="2:23">
      <c r="N41" s="2"/>
      <c r="O41" s="2"/>
      <c r="P41" s="2"/>
      <c r="Q41" s="14" t="str">
        <f t="shared" si="4"/>
        <v/>
      </c>
      <c r="R41" t="str">
        <f t="shared" si="5"/>
        <v/>
      </c>
      <c r="S41" s="47">
        <v>29</v>
      </c>
      <c r="T41" s="2" t="e">
        <f t="shared" si="3"/>
        <v>#VALUE!</v>
      </c>
      <c r="U41" s="1">
        <v>1.29</v>
      </c>
      <c r="V41" s="1" t="str">
        <f t="shared" si="6"/>
        <v xml:space="preserve"> </v>
      </c>
      <c r="W41" s="49" t="str">
        <f t="shared" si="7"/>
        <v/>
      </c>
    </row>
    <row r="42" spans="2:23">
      <c r="N42" s="2"/>
      <c r="O42" s="2"/>
      <c r="P42" s="2"/>
      <c r="Q42" s="14" t="str">
        <f t="shared" si="4"/>
        <v/>
      </c>
      <c r="R42" t="str">
        <f t="shared" si="5"/>
        <v/>
      </c>
      <c r="S42" s="47">
        <v>30</v>
      </c>
      <c r="T42" s="2" t="e">
        <f t="shared" si="3"/>
        <v>#VALUE!</v>
      </c>
      <c r="U42" s="1">
        <v>1.3</v>
      </c>
      <c r="V42" s="1" t="str">
        <f t="shared" si="6"/>
        <v xml:space="preserve"> </v>
      </c>
      <c r="W42" s="49" t="str">
        <f t="shared" si="7"/>
        <v/>
      </c>
    </row>
    <row r="43" spans="2:23">
      <c r="N43" s="2"/>
      <c r="O43" s="2"/>
      <c r="P43" s="2"/>
      <c r="Q43" s="14" t="str">
        <f t="shared" si="4"/>
        <v/>
      </c>
      <c r="R43" t="str">
        <f t="shared" si="5"/>
        <v/>
      </c>
      <c r="S43" s="47">
        <v>31</v>
      </c>
      <c r="T43" s="2" t="e">
        <f t="shared" si="3"/>
        <v>#VALUE!</v>
      </c>
      <c r="U43" s="1">
        <v>1.31</v>
      </c>
      <c r="V43" s="1" t="str">
        <f t="shared" si="6"/>
        <v xml:space="preserve"> </v>
      </c>
      <c r="W43" s="49" t="str">
        <f t="shared" si="7"/>
        <v/>
      </c>
    </row>
    <row r="44" spans="2:23">
      <c r="N44" s="2"/>
      <c r="O44" s="2"/>
      <c r="P44" s="2"/>
      <c r="Q44" s="14" t="str">
        <f t="shared" si="4"/>
        <v/>
      </c>
      <c r="R44" t="str">
        <f t="shared" si="5"/>
        <v/>
      </c>
      <c r="S44" s="47">
        <v>32</v>
      </c>
      <c r="T44" s="2" t="e">
        <f t="shared" si="3"/>
        <v>#VALUE!</v>
      </c>
      <c r="U44" s="1">
        <v>1.32</v>
      </c>
      <c r="V44" s="1" t="str">
        <f t="shared" si="6"/>
        <v xml:space="preserve"> </v>
      </c>
      <c r="W44" s="49" t="str">
        <f t="shared" si="7"/>
        <v/>
      </c>
    </row>
    <row r="45" spans="2:23">
      <c r="N45" s="2"/>
      <c r="O45" s="2"/>
      <c r="P45" s="2"/>
      <c r="Q45" s="14" t="str">
        <f t="shared" si="4"/>
        <v/>
      </c>
      <c r="R45" t="str">
        <f t="shared" si="5"/>
        <v/>
      </c>
      <c r="S45" s="47">
        <v>33</v>
      </c>
      <c r="T45" s="2" t="e">
        <f t="shared" si="3"/>
        <v>#VALUE!</v>
      </c>
      <c r="U45" s="1">
        <v>1.33</v>
      </c>
      <c r="V45" s="1" t="str">
        <f t="shared" si="6"/>
        <v xml:space="preserve"> </v>
      </c>
      <c r="W45" s="49" t="str">
        <f t="shared" si="7"/>
        <v/>
      </c>
    </row>
    <row r="46" spans="2:23">
      <c r="N46" s="2"/>
      <c r="O46" s="2"/>
      <c r="P46" s="2"/>
      <c r="Q46" s="14" t="str">
        <f t="shared" si="4"/>
        <v/>
      </c>
      <c r="R46" t="str">
        <f t="shared" si="5"/>
        <v/>
      </c>
      <c r="S46" s="47">
        <v>34</v>
      </c>
      <c r="T46" s="2" t="e">
        <f t="shared" si="3"/>
        <v>#VALUE!</v>
      </c>
      <c r="U46" s="1">
        <v>1.34</v>
      </c>
      <c r="V46" s="1" t="str">
        <f t="shared" si="6"/>
        <v xml:space="preserve"> </v>
      </c>
      <c r="W46" s="49" t="str">
        <f t="shared" si="7"/>
        <v/>
      </c>
    </row>
    <row r="47" spans="2:23">
      <c r="N47" s="2"/>
      <c r="O47" s="2"/>
      <c r="P47" s="2"/>
      <c r="Q47" s="14" t="str">
        <f t="shared" si="4"/>
        <v/>
      </c>
      <c r="R47" t="str">
        <f t="shared" si="5"/>
        <v/>
      </c>
      <c r="S47" s="47">
        <v>35</v>
      </c>
      <c r="T47" s="2" t="e">
        <f t="shared" si="3"/>
        <v>#VALUE!</v>
      </c>
      <c r="U47" s="1">
        <v>1.35</v>
      </c>
      <c r="V47" s="1" t="str">
        <f t="shared" si="6"/>
        <v xml:space="preserve"> </v>
      </c>
      <c r="W47" s="49" t="str">
        <f t="shared" si="7"/>
        <v/>
      </c>
    </row>
    <row r="48" spans="2:23">
      <c r="N48" s="2"/>
      <c r="O48" s="2"/>
      <c r="P48" s="2"/>
      <c r="Q48" s="14" t="str">
        <f t="shared" si="4"/>
        <v/>
      </c>
      <c r="R48" t="str">
        <f t="shared" si="5"/>
        <v/>
      </c>
      <c r="S48" s="47">
        <v>36</v>
      </c>
      <c r="T48" s="2" t="e">
        <f t="shared" si="3"/>
        <v>#VALUE!</v>
      </c>
      <c r="U48" s="1">
        <v>1.36</v>
      </c>
      <c r="V48" s="1" t="str">
        <f t="shared" si="6"/>
        <v xml:space="preserve"> </v>
      </c>
      <c r="W48" s="49" t="str">
        <f t="shared" si="7"/>
        <v/>
      </c>
    </row>
    <row r="49" spans="14:23">
      <c r="N49" s="2"/>
      <c r="O49" s="2"/>
      <c r="P49" s="2"/>
      <c r="Q49" s="14" t="str">
        <f t="shared" si="4"/>
        <v/>
      </c>
      <c r="R49" t="str">
        <f t="shared" si="5"/>
        <v/>
      </c>
      <c r="S49" s="47">
        <v>37</v>
      </c>
      <c r="T49" s="2" t="e">
        <f t="shared" si="3"/>
        <v>#VALUE!</v>
      </c>
      <c r="U49" s="1">
        <v>1.37</v>
      </c>
      <c r="V49" s="1" t="str">
        <f t="shared" si="6"/>
        <v xml:space="preserve"> </v>
      </c>
      <c r="W49" s="49" t="str">
        <f t="shared" si="7"/>
        <v/>
      </c>
    </row>
    <row r="50" spans="14:23">
      <c r="N50" s="2"/>
      <c r="O50" s="2"/>
      <c r="P50" s="2"/>
      <c r="Q50" s="14" t="str">
        <f t="shared" si="4"/>
        <v/>
      </c>
      <c r="R50" t="str">
        <f t="shared" si="5"/>
        <v/>
      </c>
      <c r="S50" s="47">
        <v>38</v>
      </c>
      <c r="T50" s="2" t="e">
        <f t="shared" si="3"/>
        <v>#VALUE!</v>
      </c>
      <c r="U50" s="1">
        <v>1.38</v>
      </c>
      <c r="V50" s="1" t="str">
        <f t="shared" si="6"/>
        <v xml:space="preserve"> </v>
      </c>
      <c r="W50" s="49" t="str">
        <f t="shared" si="7"/>
        <v/>
      </c>
    </row>
    <row r="51" spans="14:23">
      <c r="N51" s="2"/>
      <c r="O51" s="2"/>
      <c r="P51" s="2"/>
      <c r="Q51" s="14" t="str">
        <f t="shared" si="4"/>
        <v/>
      </c>
      <c r="R51" t="str">
        <f t="shared" si="5"/>
        <v/>
      </c>
      <c r="S51" s="47">
        <v>39</v>
      </c>
      <c r="T51" s="2" t="e">
        <f t="shared" si="3"/>
        <v>#VALUE!</v>
      </c>
      <c r="U51" s="1">
        <v>1.39</v>
      </c>
      <c r="V51" s="1" t="str">
        <f t="shared" si="6"/>
        <v xml:space="preserve"> </v>
      </c>
      <c r="W51" s="49" t="str">
        <f t="shared" si="7"/>
        <v/>
      </c>
    </row>
    <row r="52" spans="14:23">
      <c r="N52" s="2"/>
      <c r="O52" s="2"/>
      <c r="P52" s="2"/>
      <c r="Q52" s="14" t="str">
        <f t="shared" si="4"/>
        <v/>
      </c>
      <c r="R52" t="str">
        <f t="shared" si="5"/>
        <v/>
      </c>
      <c r="S52" s="47">
        <v>40</v>
      </c>
      <c r="T52" s="2" t="e">
        <f t="shared" si="3"/>
        <v>#VALUE!</v>
      </c>
      <c r="U52" s="1">
        <v>1.4</v>
      </c>
      <c r="V52" s="1" t="str">
        <f t="shared" si="6"/>
        <v xml:space="preserve"> </v>
      </c>
      <c r="W52" s="49" t="str">
        <f t="shared" si="7"/>
        <v/>
      </c>
    </row>
    <row r="53" spans="14:23">
      <c r="N53" s="2"/>
      <c r="O53" s="2"/>
      <c r="P53" s="2"/>
      <c r="Q53" s="14" t="str">
        <f t="shared" si="4"/>
        <v/>
      </c>
      <c r="R53" t="str">
        <f t="shared" si="5"/>
        <v/>
      </c>
      <c r="S53" s="47">
        <v>41</v>
      </c>
      <c r="T53" s="2" t="e">
        <f t="shared" si="3"/>
        <v>#VALUE!</v>
      </c>
      <c r="U53" s="1">
        <v>1.41</v>
      </c>
      <c r="V53" s="1" t="str">
        <f t="shared" si="6"/>
        <v xml:space="preserve"> </v>
      </c>
      <c r="W53" s="49" t="str">
        <f t="shared" si="7"/>
        <v/>
      </c>
    </row>
    <row r="54" spans="14:23">
      <c r="N54" s="2"/>
      <c r="O54" s="2"/>
      <c r="P54" s="2"/>
      <c r="Q54" s="14" t="str">
        <f t="shared" si="4"/>
        <v/>
      </c>
      <c r="R54" t="str">
        <f t="shared" si="5"/>
        <v/>
      </c>
      <c r="S54" s="47">
        <v>42</v>
      </c>
      <c r="T54" s="2" t="e">
        <f t="shared" si="3"/>
        <v>#VALUE!</v>
      </c>
      <c r="U54" s="1">
        <v>1.42</v>
      </c>
      <c r="V54" s="1" t="str">
        <f t="shared" si="6"/>
        <v xml:space="preserve"> </v>
      </c>
      <c r="W54" s="49" t="str">
        <f t="shared" si="7"/>
        <v/>
      </c>
    </row>
    <row r="55" spans="14:23">
      <c r="N55" s="2"/>
      <c r="O55" s="2"/>
      <c r="P55" s="2"/>
      <c r="Q55" s="14" t="str">
        <f t="shared" si="4"/>
        <v/>
      </c>
      <c r="R55" t="str">
        <f t="shared" si="5"/>
        <v/>
      </c>
      <c r="S55" s="47">
        <v>43</v>
      </c>
      <c r="T55" s="2" t="e">
        <f t="shared" si="3"/>
        <v>#VALUE!</v>
      </c>
      <c r="U55" s="1">
        <v>1.43</v>
      </c>
      <c r="V55" s="1" t="str">
        <f t="shared" si="6"/>
        <v xml:space="preserve"> </v>
      </c>
      <c r="W55" s="49" t="str">
        <f t="shared" si="7"/>
        <v/>
      </c>
    </row>
    <row r="56" spans="14:23">
      <c r="N56" s="2"/>
      <c r="O56" s="2"/>
      <c r="P56" s="2"/>
      <c r="Q56" s="14" t="str">
        <f t="shared" si="4"/>
        <v/>
      </c>
      <c r="R56" t="str">
        <f t="shared" si="5"/>
        <v/>
      </c>
      <c r="S56" s="47">
        <v>44</v>
      </c>
      <c r="T56" s="2" t="e">
        <f t="shared" si="3"/>
        <v>#VALUE!</v>
      </c>
      <c r="U56" s="1">
        <v>1.44</v>
      </c>
      <c r="V56" s="1" t="str">
        <f t="shared" si="6"/>
        <v xml:space="preserve"> </v>
      </c>
      <c r="W56" s="49" t="str">
        <f t="shared" si="7"/>
        <v/>
      </c>
    </row>
    <row r="57" spans="14:23">
      <c r="N57" s="2"/>
      <c r="O57" s="2"/>
      <c r="P57" s="2"/>
      <c r="Q57" s="14" t="str">
        <f t="shared" si="4"/>
        <v/>
      </c>
      <c r="R57" t="str">
        <f t="shared" si="5"/>
        <v/>
      </c>
      <c r="S57" s="47">
        <v>45</v>
      </c>
      <c r="T57" s="2" t="e">
        <f t="shared" si="3"/>
        <v>#VALUE!</v>
      </c>
      <c r="U57" s="1">
        <v>1.45</v>
      </c>
      <c r="V57" s="1" t="str">
        <f t="shared" si="6"/>
        <v xml:space="preserve"> </v>
      </c>
      <c r="W57" s="49" t="str">
        <f t="shared" si="7"/>
        <v/>
      </c>
    </row>
    <row r="58" spans="14:23">
      <c r="N58" s="2"/>
      <c r="O58" s="2"/>
      <c r="P58" s="2"/>
      <c r="Q58" s="14" t="str">
        <f t="shared" si="4"/>
        <v/>
      </c>
      <c r="R58" t="str">
        <f t="shared" si="5"/>
        <v/>
      </c>
      <c r="S58" s="47">
        <v>46</v>
      </c>
      <c r="T58" s="2" t="e">
        <f t="shared" si="3"/>
        <v>#VALUE!</v>
      </c>
      <c r="U58" s="1">
        <v>1.46</v>
      </c>
      <c r="V58" s="1" t="str">
        <f t="shared" si="6"/>
        <v xml:space="preserve"> </v>
      </c>
      <c r="W58" s="49" t="str">
        <f t="shared" si="7"/>
        <v/>
      </c>
    </row>
    <row r="59" spans="14:23">
      <c r="N59" s="2"/>
      <c r="O59" s="2"/>
      <c r="P59" s="2"/>
      <c r="Q59" s="14" t="str">
        <f t="shared" si="4"/>
        <v/>
      </c>
      <c r="R59" t="str">
        <f t="shared" si="5"/>
        <v/>
      </c>
      <c r="S59" s="47">
        <v>47</v>
      </c>
      <c r="T59" s="2" t="e">
        <f t="shared" si="3"/>
        <v>#VALUE!</v>
      </c>
      <c r="U59" s="1">
        <v>1.47</v>
      </c>
      <c r="V59" s="1" t="str">
        <f t="shared" si="6"/>
        <v xml:space="preserve"> </v>
      </c>
      <c r="W59" s="49" t="str">
        <f t="shared" si="7"/>
        <v/>
      </c>
    </row>
    <row r="60" spans="14:23">
      <c r="N60" s="2"/>
      <c r="O60" s="2"/>
      <c r="P60" s="2"/>
      <c r="Q60" s="14" t="str">
        <f t="shared" si="4"/>
        <v/>
      </c>
      <c r="R60" t="str">
        <f t="shared" si="5"/>
        <v/>
      </c>
      <c r="S60" s="47">
        <v>48</v>
      </c>
      <c r="T60" s="2" t="e">
        <f t="shared" si="3"/>
        <v>#VALUE!</v>
      </c>
      <c r="U60" s="1">
        <v>1.48</v>
      </c>
      <c r="V60" s="1" t="str">
        <f t="shared" si="6"/>
        <v xml:space="preserve"> </v>
      </c>
      <c r="W60" s="49" t="str">
        <f t="shared" si="7"/>
        <v/>
      </c>
    </row>
    <row r="61" spans="14:23">
      <c r="N61" s="2"/>
      <c r="O61" s="2"/>
      <c r="P61" s="2"/>
      <c r="Q61" s="14" t="str">
        <f t="shared" si="4"/>
        <v/>
      </c>
      <c r="R61" t="str">
        <f t="shared" si="5"/>
        <v/>
      </c>
      <c r="S61" s="47">
        <v>49</v>
      </c>
      <c r="T61" s="2" t="e">
        <f t="shared" si="3"/>
        <v>#VALUE!</v>
      </c>
      <c r="U61" s="1">
        <v>1.49</v>
      </c>
      <c r="V61" s="1" t="str">
        <f t="shared" si="6"/>
        <v xml:space="preserve"> </v>
      </c>
      <c r="W61" s="49" t="str">
        <f t="shared" si="7"/>
        <v/>
      </c>
    </row>
    <row r="62" spans="14:23">
      <c r="N62" s="2"/>
      <c r="O62" s="2"/>
      <c r="P62" s="2"/>
      <c r="Q62" s="14" t="str">
        <f t="shared" si="4"/>
        <v/>
      </c>
      <c r="R62" t="str">
        <f t="shared" si="5"/>
        <v/>
      </c>
      <c r="S62" s="47">
        <v>50</v>
      </c>
      <c r="T62" s="2" t="e">
        <f t="shared" si="3"/>
        <v>#VALUE!</v>
      </c>
      <c r="U62" s="1">
        <v>1.5</v>
      </c>
      <c r="V62" s="1" t="str">
        <f t="shared" si="6"/>
        <v xml:space="preserve"> </v>
      </c>
      <c r="W62" s="49" t="str">
        <f t="shared" si="7"/>
        <v/>
      </c>
    </row>
    <row r="63" spans="14:23">
      <c r="N63" s="2"/>
      <c r="O63" s="2"/>
      <c r="P63" s="2"/>
      <c r="Q63" s="14" t="str">
        <f t="shared" si="4"/>
        <v/>
      </c>
      <c r="R63" t="str">
        <f t="shared" si="5"/>
        <v/>
      </c>
      <c r="S63" s="47">
        <v>51</v>
      </c>
      <c r="T63" s="2" t="e">
        <f t="shared" si="3"/>
        <v>#VALUE!</v>
      </c>
      <c r="U63" s="1">
        <v>1.51</v>
      </c>
      <c r="V63" s="1" t="str">
        <f t="shared" si="6"/>
        <v xml:space="preserve"> </v>
      </c>
      <c r="W63" s="49" t="str">
        <f t="shared" si="7"/>
        <v/>
      </c>
    </row>
    <row r="64" spans="14:23">
      <c r="N64" s="2"/>
      <c r="O64" s="2"/>
      <c r="P64" s="2"/>
      <c r="Q64" s="14" t="str">
        <f t="shared" si="4"/>
        <v/>
      </c>
      <c r="R64" t="str">
        <f t="shared" si="5"/>
        <v/>
      </c>
      <c r="S64" s="47">
        <v>52</v>
      </c>
      <c r="T64" s="2" t="e">
        <f t="shared" si="3"/>
        <v>#VALUE!</v>
      </c>
      <c r="U64" s="1">
        <v>1.52</v>
      </c>
      <c r="V64" s="1" t="str">
        <f t="shared" si="6"/>
        <v xml:space="preserve"> </v>
      </c>
      <c r="W64" s="49" t="str">
        <f t="shared" si="7"/>
        <v/>
      </c>
    </row>
    <row r="65" spans="14:23">
      <c r="N65" s="2"/>
      <c r="O65" s="2"/>
      <c r="P65" s="2"/>
      <c r="Q65" s="14" t="str">
        <f t="shared" si="4"/>
        <v/>
      </c>
      <c r="R65" t="str">
        <f t="shared" si="5"/>
        <v/>
      </c>
      <c r="S65" s="47">
        <v>53</v>
      </c>
      <c r="T65" s="2" t="e">
        <f t="shared" si="3"/>
        <v>#VALUE!</v>
      </c>
      <c r="U65" s="1">
        <v>1.53</v>
      </c>
      <c r="V65" s="1" t="str">
        <f t="shared" si="6"/>
        <v xml:space="preserve"> </v>
      </c>
      <c r="W65" s="49" t="str">
        <f t="shared" si="7"/>
        <v/>
      </c>
    </row>
    <row r="66" spans="14:23">
      <c r="N66" s="2"/>
      <c r="O66" s="2"/>
      <c r="P66" s="2"/>
      <c r="Q66" s="14" t="str">
        <f t="shared" si="4"/>
        <v/>
      </c>
      <c r="R66" t="str">
        <f t="shared" si="5"/>
        <v/>
      </c>
      <c r="S66" s="47">
        <v>54</v>
      </c>
      <c r="T66" s="2" t="e">
        <f t="shared" si="3"/>
        <v>#VALUE!</v>
      </c>
      <c r="U66" s="1">
        <v>1.54</v>
      </c>
      <c r="V66" s="1" t="str">
        <f t="shared" si="6"/>
        <v xml:space="preserve"> </v>
      </c>
      <c r="W66" s="49" t="str">
        <f t="shared" si="7"/>
        <v/>
      </c>
    </row>
    <row r="67" spans="14:23">
      <c r="N67" s="2"/>
      <c r="O67" s="2"/>
      <c r="P67" s="2"/>
      <c r="Q67" s="14" t="str">
        <f t="shared" si="4"/>
        <v/>
      </c>
      <c r="R67" t="str">
        <f t="shared" si="5"/>
        <v/>
      </c>
      <c r="S67" s="47">
        <v>55</v>
      </c>
      <c r="T67" s="2" t="e">
        <f t="shared" si="3"/>
        <v>#VALUE!</v>
      </c>
      <c r="U67" s="1">
        <v>1.55</v>
      </c>
      <c r="V67" s="1" t="str">
        <f t="shared" si="6"/>
        <v xml:space="preserve"> </v>
      </c>
      <c r="W67" s="49" t="str">
        <f t="shared" si="7"/>
        <v/>
      </c>
    </row>
    <row r="68" spans="14:23">
      <c r="N68" s="2"/>
      <c r="O68" s="2"/>
      <c r="P68" s="2"/>
      <c r="Q68" s="14" t="str">
        <f t="shared" si="4"/>
        <v/>
      </c>
      <c r="R68" t="str">
        <f t="shared" si="5"/>
        <v/>
      </c>
      <c r="S68" s="47">
        <v>56</v>
      </c>
      <c r="T68" s="2" t="e">
        <f t="shared" si="3"/>
        <v>#VALUE!</v>
      </c>
      <c r="U68" s="1">
        <v>1.56</v>
      </c>
      <c r="V68" s="1" t="str">
        <f t="shared" si="6"/>
        <v xml:space="preserve"> </v>
      </c>
      <c r="W68" s="49" t="str">
        <f t="shared" si="7"/>
        <v/>
      </c>
    </row>
    <row r="69" spans="14:23">
      <c r="N69" s="2"/>
      <c r="O69" s="2"/>
      <c r="P69" s="2"/>
      <c r="Q69" s="14" t="str">
        <f t="shared" si="4"/>
        <v/>
      </c>
      <c r="R69" t="str">
        <f t="shared" si="5"/>
        <v/>
      </c>
      <c r="S69" s="47">
        <v>57</v>
      </c>
      <c r="T69" s="2" t="e">
        <f t="shared" si="3"/>
        <v>#VALUE!</v>
      </c>
      <c r="U69" s="1">
        <v>1.57</v>
      </c>
      <c r="V69" s="1" t="str">
        <f t="shared" si="6"/>
        <v xml:space="preserve"> </v>
      </c>
      <c r="W69" s="49" t="str">
        <f t="shared" si="7"/>
        <v/>
      </c>
    </row>
    <row r="70" spans="14:23">
      <c r="N70" s="2"/>
      <c r="O70" s="2"/>
      <c r="P70" s="2"/>
      <c r="Q70" s="14" t="str">
        <f t="shared" si="4"/>
        <v/>
      </c>
      <c r="R70" t="str">
        <f t="shared" si="5"/>
        <v/>
      </c>
      <c r="S70" s="47">
        <v>58</v>
      </c>
      <c r="T70" s="2" t="e">
        <f t="shared" si="3"/>
        <v>#VALUE!</v>
      </c>
      <c r="U70" s="1">
        <v>1.58</v>
      </c>
      <c r="V70" s="1" t="str">
        <f t="shared" si="6"/>
        <v xml:space="preserve"> </v>
      </c>
      <c r="W70" s="49" t="str">
        <f t="shared" si="7"/>
        <v/>
      </c>
    </row>
    <row r="71" spans="14:23">
      <c r="N71" s="2"/>
      <c r="O71" s="2"/>
      <c r="P71" s="2"/>
      <c r="Q71" s="14" t="str">
        <f t="shared" si="4"/>
        <v/>
      </c>
      <c r="R71" t="str">
        <f t="shared" si="5"/>
        <v/>
      </c>
      <c r="S71" s="47">
        <v>59</v>
      </c>
      <c r="T71" s="2" t="e">
        <f t="shared" si="3"/>
        <v>#VALUE!</v>
      </c>
      <c r="U71" s="1">
        <v>1.59</v>
      </c>
      <c r="V71" s="1" t="str">
        <f t="shared" si="6"/>
        <v xml:space="preserve"> </v>
      </c>
      <c r="W71" s="49" t="str">
        <f t="shared" si="7"/>
        <v/>
      </c>
    </row>
    <row r="72" spans="14:23">
      <c r="N72" s="2"/>
      <c r="O72" s="2"/>
      <c r="P72" s="2"/>
      <c r="Q72" s="14" t="str">
        <f t="shared" si="4"/>
        <v/>
      </c>
      <c r="R72" t="str">
        <f t="shared" si="5"/>
        <v/>
      </c>
      <c r="S72" s="47">
        <v>60</v>
      </c>
      <c r="T72" s="2" t="e">
        <f t="shared" si="3"/>
        <v>#VALUE!</v>
      </c>
      <c r="U72" s="1">
        <v>1.6</v>
      </c>
      <c r="V72" s="1" t="str">
        <f t="shared" si="6"/>
        <v xml:space="preserve"> </v>
      </c>
      <c r="W72" s="49" t="str">
        <f t="shared" si="7"/>
        <v/>
      </c>
    </row>
    <row r="73" spans="14:23">
      <c r="N73" s="2"/>
      <c r="O73" s="2"/>
      <c r="P73" s="2"/>
      <c r="Q73" s="14" t="str">
        <f t="shared" si="4"/>
        <v/>
      </c>
      <c r="R73" t="str">
        <f t="shared" si="5"/>
        <v/>
      </c>
      <c r="S73" s="47">
        <v>61</v>
      </c>
      <c r="T73" s="2" t="e">
        <f t="shared" si="3"/>
        <v>#VALUE!</v>
      </c>
      <c r="U73" s="1">
        <v>1.61</v>
      </c>
      <c r="V73" s="1" t="str">
        <f t="shared" si="6"/>
        <v xml:space="preserve"> </v>
      </c>
      <c r="W73" s="49" t="str">
        <f t="shared" si="7"/>
        <v/>
      </c>
    </row>
    <row r="74" spans="14:23">
      <c r="N74" s="2"/>
      <c r="O74" s="2"/>
      <c r="P74" s="2"/>
      <c r="Q74" s="14" t="str">
        <f t="shared" si="4"/>
        <v/>
      </c>
      <c r="R74" t="str">
        <f t="shared" si="5"/>
        <v/>
      </c>
      <c r="S74" s="47">
        <v>62</v>
      </c>
      <c r="T74" s="2" t="e">
        <f t="shared" si="3"/>
        <v>#VALUE!</v>
      </c>
      <c r="U74" s="1">
        <v>1.62</v>
      </c>
      <c r="V74" s="1" t="str">
        <f t="shared" si="6"/>
        <v xml:space="preserve"> </v>
      </c>
      <c r="W74" s="49" t="str">
        <f t="shared" si="7"/>
        <v/>
      </c>
    </row>
    <row r="75" spans="14:23">
      <c r="N75" s="2"/>
      <c r="O75" s="2"/>
      <c r="P75" s="2"/>
      <c r="Q75" s="14" t="str">
        <f t="shared" si="4"/>
        <v/>
      </c>
      <c r="R75" t="str">
        <f t="shared" si="5"/>
        <v/>
      </c>
      <c r="S75" s="47">
        <v>63</v>
      </c>
      <c r="T75" s="2" t="e">
        <f t="shared" si="3"/>
        <v>#VALUE!</v>
      </c>
      <c r="U75" s="1">
        <v>1.63</v>
      </c>
      <c r="V75" s="1" t="str">
        <f t="shared" si="6"/>
        <v xml:space="preserve"> </v>
      </c>
      <c r="W75" s="49" t="str">
        <f t="shared" si="7"/>
        <v/>
      </c>
    </row>
    <row r="76" spans="14:23">
      <c r="N76" s="2"/>
      <c r="O76" s="2"/>
      <c r="P76" s="2"/>
      <c r="Q76" s="14" t="str">
        <f t="shared" si="4"/>
        <v/>
      </c>
      <c r="R76" t="str">
        <f t="shared" si="5"/>
        <v/>
      </c>
      <c r="S76" s="47">
        <v>64</v>
      </c>
      <c r="T76" s="2" t="e">
        <f t="shared" si="3"/>
        <v>#VALUE!</v>
      </c>
      <c r="U76" s="1">
        <v>1.64</v>
      </c>
      <c r="V76" s="1" t="str">
        <f t="shared" si="6"/>
        <v xml:space="preserve"> </v>
      </c>
      <c r="W76" s="49" t="str">
        <f t="shared" si="7"/>
        <v/>
      </c>
    </row>
    <row r="77" spans="14:23">
      <c r="N77" s="2"/>
      <c r="O77" s="2"/>
      <c r="P77" s="2"/>
      <c r="Q77" s="14" t="str">
        <f t="shared" si="4"/>
        <v/>
      </c>
      <c r="R77" t="str">
        <f t="shared" si="5"/>
        <v/>
      </c>
      <c r="S77" s="47">
        <v>65</v>
      </c>
      <c r="T77" s="2" t="e">
        <f t="shared" si="3"/>
        <v>#VALUE!</v>
      </c>
      <c r="U77" s="1">
        <v>1.65</v>
      </c>
      <c r="V77" s="1" t="str">
        <f t="shared" si="6"/>
        <v xml:space="preserve"> </v>
      </c>
      <c r="W77" s="49" t="str">
        <f t="shared" si="7"/>
        <v/>
      </c>
    </row>
    <row r="78" spans="14:23">
      <c r="N78" s="2"/>
      <c r="O78" s="2"/>
      <c r="P78" s="2"/>
      <c r="Q78" s="14" t="str">
        <f t="shared" si="4"/>
        <v/>
      </c>
      <c r="R78" t="str">
        <f t="shared" si="5"/>
        <v/>
      </c>
      <c r="S78" s="47">
        <v>66</v>
      </c>
      <c r="T78" s="2" t="e">
        <f t="shared" ref="T78:T141" si="8">IF(V78=1,1,IF(AND(ISNUMBER(T77),T77&gt;100)," ",IF(AND(ISNUMBER(T77),T77+1&lt;102),T77+1," ")))</f>
        <v>#VALUE!</v>
      </c>
      <c r="U78" s="1">
        <v>1.66</v>
      </c>
      <c r="V78" s="1" t="str">
        <f t="shared" si="6"/>
        <v xml:space="preserve"> </v>
      </c>
      <c r="W78" s="49" t="str">
        <f t="shared" si="7"/>
        <v/>
      </c>
    </row>
    <row r="79" spans="14:23">
      <c r="N79" s="2"/>
      <c r="O79" s="2"/>
      <c r="P79" s="2"/>
      <c r="Q79" s="14" t="str">
        <f t="shared" si="4"/>
        <v/>
      </c>
      <c r="R79" t="str">
        <f t="shared" si="5"/>
        <v/>
      </c>
      <c r="S79" s="47">
        <v>67</v>
      </c>
      <c r="T79" s="2" t="e">
        <f t="shared" si="8"/>
        <v>#VALUE!</v>
      </c>
      <c r="U79" s="1">
        <v>1.67</v>
      </c>
      <c r="V79" s="1" t="str">
        <f t="shared" si="6"/>
        <v xml:space="preserve"> </v>
      </c>
      <c r="W79" s="49" t="str">
        <f t="shared" si="7"/>
        <v/>
      </c>
    </row>
    <row r="80" spans="14:23">
      <c r="N80" s="2"/>
      <c r="O80" s="2"/>
      <c r="P80" s="2"/>
      <c r="Q80" s="14" t="str">
        <f t="shared" ref="Q80:Q143" si="9">IF($A$9&gt;$A$10,"",IF(U80=$A$9,1,IF(U81=$A$10,2,"")))</f>
        <v/>
      </c>
      <c r="R80" t="str">
        <f t="shared" ref="R80:R143" si="10">IF($A$9&gt;$A$10,"",IF(U80=$A$10,2,""))</f>
        <v/>
      </c>
      <c r="S80" s="47">
        <v>68</v>
      </c>
      <c r="T80" s="2" t="e">
        <f t="shared" si="8"/>
        <v>#VALUE!</v>
      </c>
      <c r="U80" s="1">
        <v>1.68</v>
      </c>
      <c r="V80" s="1" t="str">
        <f t="shared" ref="V80:V143" si="11">IF(U80=$A$9,1,IF(U80=$A$10,2," "))</f>
        <v xml:space="preserve"> </v>
      </c>
      <c r="W80" s="49" t="str">
        <f t="shared" ref="W80:W143" si="12">IF(Q80=1,1,IF(R79=2,"",W79))</f>
        <v/>
      </c>
    </row>
    <row r="81" spans="14:23">
      <c r="N81" s="2"/>
      <c r="O81" s="2"/>
      <c r="P81" s="2"/>
      <c r="Q81" s="14" t="str">
        <f t="shared" si="9"/>
        <v/>
      </c>
      <c r="R81" t="str">
        <f t="shared" si="10"/>
        <v/>
      </c>
      <c r="S81" s="47">
        <v>69</v>
      </c>
      <c r="T81" s="2" t="e">
        <f t="shared" si="8"/>
        <v>#VALUE!</v>
      </c>
      <c r="U81" s="1">
        <v>1.69</v>
      </c>
      <c r="V81" s="1" t="str">
        <f t="shared" si="11"/>
        <v xml:space="preserve"> </v>
      </c>
      <c r="W81" s="49" t="str">
        <f t="shared" si="12"/>
        <v/>
      </c>
    </row>
    <row r="82" spans="14:23">
      <c r="N82" s="2"/>
      <c r="O82" s="2"/>
      <c r="P82" s="2"/>
      <c r="Q82" s="14" t="str">
        <f t="shared" si="9"/>
        <v/>
      </c>
      <c r="R82" t="str">
        <f t="shared" si="10"/>
        <v/>
      </c>
      <c r="S82" s="47">
        <v>70</v>
      </c>
      <c r="T82" s="2" t="e">
        <f t="shared" si="8"/>
        <v>#VALUE!</v>
      </c>
      <c r="U82" s="1">
        <v>1.7</v>
      </c>
      <c r="V82" s="1" t="str">
        <f t="shared" si="11"/>
        <v xml:space="preserve"> </v>
      </c>
      <c r="W82" s="49" t="str">
        <f t="shared" si="12"/>
        <v/>
      </c>
    </row>
    <row r="83" spans="14:23">
      <c r="N83" s="2"/>
      <c r="O83" s="2"/>
      <c r="P83" s="2"/>
      <c r="Q83" s="14" t="str">
        <f t="shared" si="9"/>
        <v/>
      </c>
      <c r="R83" t="str">
        <f t="shared" si="10"/>
        <v/>
      </c>
      <c r="S83" s="47">
        <v>71</v>
      </c>
      <c r="T83" s="2" t="e">
        <f t="shared" si="8"/>
        <v>#VALUE!</v>
      </c>
      <c r="U83" s="1">
        <v>1.71</v>
      </c>
      <c r="V83" s="1" t="str">
        <f t="shared" si="11"/>
        <v xml:space="preserve"> </v>
      </c>
      <c r="W83" s="49" t="str">
        <f t="shared" si="12"/>
        <v/>
      </c>
    </row>
    <row r="84" spans="14:23">
      <c r="N84" s="2"/>
      <c r="O84" s="2"/>
      <c r="P84" s="2"/>
      <c r="Q84" s="14" t="str">
        <f t="shared" si="9"/>
        <v/>
      </c>
      <c r="R84" t="str">
        <f t="shared" si="10"/>
        <v/>
      </c>
      <c r="S84" s="47">
        <v>72</v>
      </c>
      <c r="T84" s="2" t="e">
        <f t="shared" si="8"/>
        <v>#VALUE!</v>
      </c>
      <c r="U84" s="1">
        <v>1.72</v>
      </c>
      <c r="V84" s="1" t="str">
        <f t="shared" si="11"/>
        <v xml:space="preserve"> </v>
      </c>
      <c r="W84" s="49" t="str">
        <f t="shared" si="12"/>
        <v/>
      </c>
    </row>
    <row r="85" spans="14:23">
      <c r="N85" s="2"/>
      <c r="O85" s="2"/>
      <c r="P85" s="2"/>
      <c r="Q85" s="14" t="str">
        <f t="shared" si="9"/>
        <v/>
      </c>
      <c r="R85" t="str">
        <f t="shared" si="10"/>
        <v/>
      </c>
      <c r="S85" s="47">
        <v>73</v>
      </c>
      <c r="T85" s="2" t="e">
        <f t="shared" si="8"/>
        <v>#VALUE!</v>
      </c>
      <c r="U85" s="1">
        <v>1.73</v>
      </c>
      <c r="V85" s="1" t="str">
        <f t="shared" si="11"/>
        <v xml:space="preserve"> </v>
      </c>
      <c r="W85" s="49" t="str">
        <f t="shared" si="12"/>
        <v/>
      </c>
    </row>
    <row r="86" spans="14:23">
      <c r="N86" s="2"/>
      <c r="O86" s="2"/>
      <c r="P86" s="2"/>
      <c r="Q86" s="14" t="str">
        <f t="shared" si="9"/>
        <v/>
      </c>
      <c r="R86" t="str">
        <f t="shared" si="10"/>
        <v/>
      </c>
      <c r="S86" s="47">
        <v>74</v>
      </c>
      <c r="T86" s="2" t="e">
        <f t="shared" si="8"/>
        <v>#VALUE!</v>
      </c>
      <c r="U86" s="1">
        <v>1.74</v>
      </c>
      <c r="V86" s="1" t="str">
        <f t="shared" si="11"/>
        <v xml:space="preserve"> </v>
      </c>
      <c r="W86" s="49" t="str">
        <f t="shared" si="12"/>
        <v/>
      </c>
    </row>
    <row r="87" spans="14:23">
      <c r="N87" s="2"/>
      <c r="O87" s="2"/>
      <c r="P87" s="2"/>
      <c r="Q87" s="14" t="str">
        <f t="shared" si="9"/>
        <v/>
      </c>
      <c r="R87" t="str">
        <f t="shared" si="10"/>
        <v/>
      </c>
      <c r="S87" s="47">
        <v>75</v>
      </c>
      <c r="T87" s="2" t="e">
        <f t="shared" si="8"/>
        <v>#VALUE!</v>
      </c>
      <c r="U87" s="1">
        <v>1.75</v>
      </c>
      <c r="V87" s="1" t="str">
        <f t="shared" si="11"/>
        <v xml:space="preserve"> </v>
      </c>
      <c r="W87" s="49" t="str">
        <f t="shared" si="12"/>
        <v/>
      </c>
    </row>
    <row r="88" spans="14:23">
      <c r="N88" s="2"/>
      <c r="O88" s="2"/>
      <c r="P88" s="2"/>
      <c r="Q88" s="14" t="str">
        <f t="shared" si="9"/>
        <v/>
      </c>
      <c r="R88" t="str">
        <f t="shared" si="10"/>
        <v/>
      </c>
      <c r="S88" s="47">
        <v>76</v>
      </c>
      <c r="T88" s="2" t="e">
        <f t="shared" si="8"/>
        <v>#VALUE!</v>
      </c>
      <c r="U88" s="1">
        <v>1.76</v>
      </c>
      <c r="V88" s="1" t="str">
        <f t="shared" si="11"/>
        <v xml:space="preserve"> </v>
      </c>
      <c r="W88" s="49" t="str">
        <f t="shared" si="12"/>
        <v/>
      </c>
    </row>
    <row r="89" spans="14:23">
      <c r="N89" s="2"/>
      <c r="O89" s="2"/>
      <c r="P89" s="2"/>
      <c r="Q89" s="14" t="str">
        <f t="shared" si="9"/>
        <v/>
      </c>
      <c r="R89" t="str">
        <f t="shared" si="10"/>
        <v/>
      </c>
      <c r="S89" s="47">
        <v>77</v>
      </c>
      <c r="T89" s="2" t="e">
        <f t="shared" si="8"/>
        <v>#VALUE!</v>
      </c>
      <c r="U89" s="1">
        <v>1.77</v>
      </c>
      <c r="V89" s="1" t="str">
        <f t="shared" si="11"/>
        <v xml:space="preserve"> </v>
      </c>
      <c r="W89" s="49" t="str">
        <f t="shared" si="12"/>
        <v/>
      </c>
    </row>
    <row r="90" spans="14:23">
      <c r="N90" s="2"/>
      <c r="O90" s="2"/>
      <c r="P90" s="2"/>
      <c r="Q90" s="14" t="str">
        <f t="shared" si="9"/>
        <v/>
      </c>
      <c r="R90" t="str">
        <f t="shared" si="10"/>
        <v/>
      </c>
      <c r="S90" s="47">
        <v>78</v>
      </c>
      <c r="T90" s="2" t="e">
        <f t="shared" si="8"/>
        <v>#VALUE!</v>
      </c>
      <c r="U90" s="1">
        <v>1.78</v>
      </c>
      <c r="V90" s="1" t="str">
        <f t="shared" si="11"/>
        <v xml:space="preserve"> </v>
      </c>
      <c r="W90" s="49" t="str">
        <f t="shared" si="12"/>
        <v/>
      </c>
    </row>
    <row r="91" spans="14:23">
      <c r="N91" s="2"/>
      <c r="O91" s="2"/>
      <c r="P91" s="2"/>
      <c r="Q91" s="14" t="str">
        <f t="shared" si="9"/>
        <v/>
      </c>
      <c r="R91" t="str">
        <f t="shared" si="10"/>
        <v/>
      </c>
      <c r="S91" s="47">
        <v>79</v>
      </c>
      <c r="T91" s="2" t="e">
        <f t="shared" si="8"/>
        <v>#VALUE!</v>
      </c>
      <c r="U91" s="1">
        <v>1.79</v>
      </c>
      <c r="V91" s="1" t="str">
        <f t="shared" si="11"/>
        <v xml:space="preserve"> </v>
      </c>
      <c r="W91" s="49" t="str">
        <f t="shared" si="12"/>
        <v/>
      </c>
    </row>
    <row r="92" spans="14:23">
      <c r="N92" s="2"/>
      <c r="O92" s="2"/>
      <c r="P92" s="2"/>
      <c r="Q92" s="14" t="str">
        <f t="shared" si="9"/>
        <v/>
      </c>
      <c r="R92" t="str">
        <f t="shared" si="10"/>
        <v/>
      </c>
      <c r="S92" s="47">
        <v>80</v>
      </c>
      <c r="T92" s="2" t="e">
        <f t="shared" si="8"/>
        <v>#VALUE!</v>
      </c>
      <c r="U92" s="1">
        <v>1.8</v>
      </c>
      <c r="V92" s="1" t="str">
        <f t="shared" si="11"/>
        <v xml:space="preserve"> </v>
      </c>
      <c r="W92" s="49" t="str">
        <f t="shared" si="12"/>
        <v/>
      </c>
    </row>
    <row r="93" spans="14:23">
      <c r="N93" s="2"/>
      <c r="O93" s="2"/>
      <c r="P93" s="2"/>
      <c r="Q93" s="14" t="str">
        <f t="shared" si="9"/>
        <v/>
      </c>
      <c r="R93" t="str">
        <f t="shared" si="10"/>
        <v/>
      </c>
      <c r="S93" s="47">
        <v>81</v>
      </c>
      <c r="T93" s="2" t="e">
        <f t="shared" si="8"/>
        <v>#VALUE!</v>
      </c>
      <c r="U93" s="1">
        <v>1.81</v>
      </c>
      <c r="V93" s="1" t="str">
        <f t="shared" si="11"/>
        <v xml:space="preserve"> </v>
      </c>
      <c r="W93" s="49" t="str">
        <f t="shared" si="12"/>
        <v/>
      </c>
    </row>
    <row r="94" spans="14:23">
      <c r="N94" s="2"/>
      <c r="O94" s="2"/>
      <c r="P94" s="2"/>
      <c r="Q94" s="14" t="str">
        <f t="shared" si="9"/>
        <v/>
      </c>
      <c r="R94" t="str">
        <f t="shared" si="10"/>
        <v/>
      </c>
      <c r="S94" s="47">
        <v>82</v>
      </c>
      <c r="T94" s="2" t="e">
        <f t="shared" si="8"/>
        <v>#VALUE!</v>
      </c>
      <c r="U94" s="1">
        <v>1.82</v>
      </c>
      <c r="V94" s="1" t="str">
        <f t="shared" si="11"/>
        <v xml:space="preserve"> </v>
      </c>
      <c r="W94" s="49" t="str">
        <f t="shared" si="12"/>
        <v/>
      </c>
    </row>
    <row r="95" spans="14:23">
      <c r="N95" s="2"/>
      <c r="O95" s="2"/>
      <c r="P95" s="2"/>
      <c r="Q95" s="14" t="str">
        <f t="shared" si="9"/>
        <v/>
      </c>
      <c r="R95" t="str">
        <f t="shared" si="10"/>
        <v/>
      </c>
      <c r="S95" s="47">
        <v>83</v>
      </c>
      <c r="T95" s="2" t="e">
        <f t="shared" si="8"/>
        <v>#VALUE!</v>
      </c>
      <c r="U95" s="1">
        <v>1.83</v>
      </c>
      <c r="V95" s="1" t="str">
        <f t="shared" si="11"/>
        <v xml:space="preserve"> </v>
      </c>
      <c r="W95" s="49" t="str">
        <f t="shared" si="12"/>
        <v/>
      </c>
    </row>
    <row r="96" spans="14:23">
      <c r="N96" s="2"/>
      <c r="O96" s="2"/>
      <c r="P96" s="2"/>
      <c r="Q96" s="14" t="str">
        <f t="shared" si="9"/>
        <v/>
      </c>
      <c r="R96" t="str">
        <f t="shared" si="10"/>
        <v/>
      </c>
      <c r="S96" s="47">
        <v>84</v>
      </c>
      <c r="T96" s="2" t="e">
        <f t="shared" si="8"/>
        <v>#VALUE!</v>
      </c>
      <c r="U96" s="1">
        <v>1.84</v>
      </c>
      <c r="V96" s="1" t="str">
        <f t="shared" si="11"/>
        <v xml:space="preserve"> </v>
      </c>
      <c r="W96" s="49" t="str">
        <f t="shared" si="12"/>
        <v/>
      </c>
    </row>
    <row r="97" spans="14:23">
      <c r="N97" s="2"/>
      <c r="O97" s="2"/>
      <c r="P97" s="2"/>
      <c r="Q97" s="14" t="str">
        <f t="shared" si="9"/>
        <v/>
      </c>
      <c r="R97" t="str">
        <f t="shared" si="10"/>
        <v/>
      </c>
      <c r="S97" s="47">
        <v>85</v>
      </c>
      <c r="T97" s="2" t="e">
        <f t="shared" si="8"/>
        <v>#VALUE!</v>
      </c>
      <c r="U97" s="1">
        <v>1.85</v>
      </c>
      <c r="V97" s="1" t="str">
        <f t="shared" si="11"/>
        <v xml:space="preserve"> </v>
      </c>
      <c r="W97" s="49" t="str">
        <f t="shared" si="12"/>
        <v/>
      </c>
    </row>
    <row r="98" spans="14:23">
      <c r="N98" s="2"/>
      <c r="O98" s="2"/>
      <c r="P98" s="2"/>
      <c r="Q98" s="14" t="str">
        <f t="shared" si="9"/>
        <v/>
      </c>
      <c r="R98" t="str">
        <f t="shared" si="10"/>
        <v/>
      </c>
      <c r="S98" s="47">
        <v>86</v>
      </c>
      <c r="T98" s="2" t="e">
        <f t="shared" si="8"/>
        <v>#VALUE!</v>
      </c>
      <c r="U98" s="1">
        <v>1.86</v>
      </c>
      <c r="V98" s="1" t="str">
        <f t="shared" si="11"/>
        <v xml:space="preserve"> </v>
      </c>
      <c r="W98" s="49" t="str">
        <f t="shared" si="12"/>
        <v/>
      </c>
    </row>
    <row r="99" spans="14:23">
      <c r="N99" s="2"/>
      <c r="O99" s="2"/>
      <c r="P99" s="2"/>
      <c r="Q99" s="14" t="str">
        <f t="shared" si="9"/>
        <v/>
      </c>
      <c r="R99" t="str">
        <f t="shared" si="10"/>
        <v/>
      </c>
      <c r="S99" s="47">
        <v>87</v>
      </c>
      <c r="T99" s="2" t="e">
        <f t="shared" si="8"/>
        <v>#VALUE!</v>
      </c>
      <c r="U99" s="1">
        <v>1.87</v>
      </c>
      <c r="V99" s="1" t="str">
        <f t="shared" si="11"/>
        <v xml:space="preserve"> </v>
      </c>
      <c r="W99" s="49" t="str">
        <f t="shared" si="12"/>
        <v/>
      </c>
    </row>
    <row r="100" spans="14:23">
      <c r="N100" s="2"/>
      <c r="O100" s="2"/>
      <c r="P100" s="2"/>
      <c r="Q100" s="14" t="str">
        <f t="shared" si="9"/>
        <v/>
      </c>
      <c r="R100" t="str">
        <f t="shared" si="10"/>
        <v/>
      </c>
      <c r="S100" s="47">
        <v>88</v>
      </c>
      <c r="T100" s="2" t="e">
        <f t="shared" si="8"/>
        <v>#VALUE!</v>
      </c>
      <c r="U100" s="1">
        <v>1.88</v>
      </c>
      <c r="V100" s="1" t="str">
        <f t="shared" si="11"/>
        <v xml:space="preserve"> </v>
      </c>
      <c r="W100" s="49" t="str">
        <f t="shared" si="12"/>
        <v/>
      </c>
    </row>
    <row r="101" spans="14:23">
      <c r="N101" s="2"/>
      <c r="O101" s="2"/>
      <c r="P101" s="2"/>
      <c r="Q101" s="14" t="str">
        <f t="shared" si="9"/>
        <v/>
      </c>
      <c r="R101" t="str">
        <f t="shared" si="10"/>
        <v/>
      </c>
      <c r="S101" s="47">
        <v>89</v>
      </c>
      <c r="T101" s="2" t="e">
        <f t="shared" si="8"/>
        <v>#VALUE!</v>
      </c>
      <c r="U101" s="1">
        <v>1.89</v>
      </c>
      <c r="V101" s="1" t="str">
        <f t="shared" si="11"/>
        <v xml:space="preserve"> </v>
      </c>
      <c r="W101" s="49" t="str">
        <f t="shared" si="12"/>
        <v/>
      </c>
    </row>
    <row r="102" spans="14:23">
      <c r="N102" s="2"/>
      <c r="O102" s="2"/>
      <c r="P102" s="2"/>
      <c r="Q102" s="14" t="str">
        <f t="shared" si="9"/>
        <v/>
      </c>
      <c r="R102" t="str">
        <f t="shared" si="10"/>
        <v/>
      </c>
      <c r="S102" s="47">
        <v>90</v>
      </c>
      <c r="T102" s="2" t="e">
        <f t="shared" si="8"/>
        <v>#VALUE!</v>
      </c>
      <c r="U102" s="1">
        <v>1.9</v>
      </c>
      <c r="V102" s="1" t="str">
        <f t="shared" si="11"/>
        <v xml:space="preserve"> </v>
      </c>
      <c r="W102" s="49" t="str">
        <f t="shared" si="12"/>
        <v/>
      </c>
    </row>
    <row r="103" spans="14:23">
      <c r="N103" s="2"/>
      <c r="O103" s="2"/>
      <c r="P103" s="2"/>
      <c r="Q103" s="14" t="str">
        <f t="shared" si="9"/>
        <v/>
      </c>
      <c r="R103" t="str">
        <f t="shared" si="10"/>
        <v/>
      </c>
      <c r="S103" s="47">
        <v>91</v>
      </c>
      <c r="T103" s="2" t="e">
        <f t="shared" si="8"/>
        <v>#VALUE!</v>
      </c>
      <c r="U103" s="1">
        <v>1.91</v>
      </c>
      <c r="V103" s="1" t="str">
        <f t="shared" si="11"/>
        <v xml:space="preserve"> </v>
      </c>
      <c r="W103" s="49" t="str">
        <f t="shared" si="12"/>
        <v/>
      </c>
    </row>
    <row r="104" spans="14:23">
      <c r="N104" s="2"/>
      <c r="O104" s="2"/>
      <c r="P104" s="2"/>
      <c r="Q104" s="14" t="str">
        <f t="shared" si="9"/>
        <v/>
      </c>
      <c r="R104" t="str">
        <f t="shared" si="10"/>
        <v/>
      </c>
      <c r="S104" s="47">
        <v>92</v>
      </c>
      <c r="T104" s="2" t="e">
        <f t="shared" si="8"/>
        <v>#VALUE!</v>
      </c>
      <c r="U104" s="1">
        <v>1.92</v>
      </c>
      <c r="V104" s="1" t="str">
        <f t="shared" si="11"/>
        <v xml:space="preserve"> </v>
      </c>
      <c r="W104" s="49" t="str">
        <f t="shared" si="12"/>
        <v/>
      </c>
    </row>
    <row r="105" spans="14:23">
      <c r="N105" s="2"/>
      <c r="O105" s="2"/>
      <c r="P105" s="2"/>
      <c r="Q105" s="14" t="str">
        <f t="shared" si="9"/>
        <v/>
      </c>
      <c r="R105" t="str">
        <f t="shared" si="10"/>
        <v/>
      </c>
      <c r="S105" s="47">
        <v>93</v>
      </c>
      <c r="T105" s="2" t="e">
        <f t="shared" si="8"/>
        <v>#VALUE!</v>
      </c>
      <c r="U105" s="1">
        <v>1.93</v>
      </c>
      <c r="V105" s="1" t="str">
        <f t="shared" si="11"/>
        <v xml:space="preserve"> </v>
      </c>
      <c r="W105" s="49" t="str">
        <f t="shared" si="12"/>
        <v/>
      </c>
    </row>
    <row r="106" spans="14:23">
      <c r="N106" s="2"/>
      <c r="O106" s="2"/>
      <c r="P106" s="2"/>
      <c r="Q106" s="14" t="str">
        <f t="shared" si="9"/>
        <v/>
      </c>
      <c r="R106" t="str">
        <f t="shared" si="10"/>
        <v/>
      </c>
      <c r="S106" s="47">
        <v>94</v>
      </c>
      <c r="T106" s="2" t="e">
        <f t="shared" si="8"/>
        <v>#VALUE!</v>
      </c>
      <c r="U106" s="1">
        <v>1.94</v>
      </c>
      <c r="V106" s="1" t="str">
        <f t="shared" si="11"/>
        <v xml:space="preserve"> </v>
      </c>
      <c r="W106" s="49" t="str">
        <f t="shared" si="12"/>
        <v/>
      </c>
    </row>
    <row r="107" spans="14:23">
      <c r="N107" s="2"/>
      <c r="O107" s="2"/>
      <c r="P107" s="2"/>
      <c r="Q107" s="14" t="str">
        <f t="shared" si="9"/>
        <v/>
      </c>
      <c r="R107" t="str">
        <f t="shared" si="10"/>
        <v/>
      </c>
      <c r="S107" s="47">
        <v>95</v>
      </c>
      <c r="T107" s="2" t="e">
        <f t="shared" si="8"/>
        <v>#VALUE!</v>
      </c>
      <c r="U107" s="1">
        <v>1.95</v>
      </c>
      <c r="V107" s="1" t="str">
        <f t="shared" si="11"/>
        <v xml:space="preserve"> </v>
      </c>
      <c r="W107" s="49" t="str">
        <f t="shared" si="12"/>
        <v/>
      </c>
    </row>
    <row r="108" spans="14:23">
      <c r="N108" s="2"/>
      <c r="O108" s="2"/>
      <c r="P108" s="2"/>
      <c r="Q108" s="14" t="str">
        <f t="shared" si="9"/>
        <v/>
      </c>
      <c r="R108" t="str">
        <f t="shared" si="10"/>
        <v/>
      </c>
      <c r="S108" s="47">
        <v>96</v>
      </c>
      <c r="T108" s="2" t="e">
        <f t="shared" si="8"/>
        <v>#VALUE!</v>
      </c>
      <c r="U108" s="1">
        <v>1.96</v>
      </c>
      <c r="V108" s="1" t="str">
        <f t="shared" si="11"/>
        <v xml:space="preserve"> </v>
      </c>
      <c r="W108" s="49" t="str">
        <f t="shared" si="12"/>
        <v/>
      </c>
    </row>
    <row r="109" spans="14:23">
      <c r="N109" s="2"/>
      <c r="O109" s="2"/>
      <c r="P109" s="2"/>
      <c r="Q109" s="14" t="str">
        <f t="shared" si="9"/>
        <v/>
      </c>
      <c r="R109" t="str">
        <f t="shared" si="10"/>
        <v/>
      </c>
      <c r="S109" s="47">
        <v>97</v>
      </c>
      <c r="T109" s="2" t="e">
        <f t="shared" si="8"/>
        <v>#VALUE!</v>
      </c>
      <c r="U109" s="1">
        <v>1.97</v>
      </c>
      <c r="V109" s="1" t="str">
        <f t="shared" si="11"/>
        <v xml:space="preserve"> </v>
      </c>
      <c r="W109" s="49" t="str">
        <f t="shared" si="12"/>
        <v/>
      </c>
    </row>
    <row r="110" spans="14:23">
      <c r="N110" s="2"/>
      <c r="O110" s="2"/>
      <c r="P110" s="2"/>
      <c r="Q110" s="14" t="str">
        <f t="shared" si="9"/>
        <v/>
      </c>
      <c r="R110" t="str">
        <f t="shared" si="10"/>
        <v/>
      </c>
      <c r="S110" s="47">
        <v>98</v>
      </c>
      <c r="T110" s="2" t="e">
        <f t="shared" si="8"/>
        <v>#VALUE!</v>
      </c>
      <c r="U110" s="1">
        <v>1.98</v>
      </c>
      <c r="V110" s="1" t="str">
        <f t="shared" si="11"/>
        <v xml:space="preserve"> </v>
      </c>
      <c r="W110" s="49" t="str">
        <f t="shared" si="12"/>
        <v/>
      </c>
    </row>
    <row r="111" spans="14:23">
      <c r="N111" s="2"/>
      <c r="O111" s="2"/>
      <c r="P111" s="2"/>
      <c r="Q111" s="14" t="str">
        <f t="shared" si="9"/>
        <v/>
      </c>
      <c r="R111" t="str">
        <f t="shared" si="10"/>
        <v/>
      </c>
      <c r="S111" s="47">
        <v>99</v>
      </c>
      <c r="T111" s="2" t="e">
        <f t="shared" si="8"/>
        <v>#VALUE!</v>
      </c>
      <c r="U111" s="1">
        <v>1.99</v>
      </c>
      <c r="V111" s="1" t="str">
        <f t="shared" si="11"/>
        <v xml:space="preserve"> </v>
      </c>
      <c r="W111" s="49" t="str">
        <f t="shared" si="12"/>
        <v/>
      </c>
    </row>
    <row r="112" spans="14:23">
      <c r="N112" s="2"/>
      <c r="O112" s="2"/>
      <c r="P112" s="2"/>
      <c r="Q112" s="14">
        <f t="shared" si="9"/>
        <v>1</v>
      </c>
      <c r="R112" t="str">
        <f t="shared" si="10"/>
        <v/>
      </c>
      <c r="S112" s="47">
        <v>100</v>
      </c>
      <c r="T112" s="2">
        <f t="shared" si="8"/>
        <v>1</v>
      </c>
      <c r="U112" s="1">
        <v>2</v>
      </c>
      <c r="V112" s="1">
        <f t="shared" si="11"/>
        <v>1</v>
      </c>
      <c r="W112" s="49">
        <f t="shared" si="12"/>
        <v>1</v>
      </c>
    </row>
    <row r="113" spans="14:23">
      <c r="N113" s="2"/>
      <c r="O113" s="2"/>
      <c r="P113" s="2"/>
      <c r="Q113" s="14" t="str">
        <f t="shared" si="9"/>
        <v/>
      </c>
      <c r="R113">
        <f t="shared" si="10"/>
        <v>2</v>
      </c>
      <c r="S113" s="47">
        <v>101</v>
      </c>
      <c r="T113" s="2">
        <f t="shared" si="8"/>
        <v>2</v>
      </c>
      <c r="U113" s="1">
        <v>2.02</v>
      </c>
      <c r="V113" s="1">
        <f t="shared" si="11"/>
        <v>2</v>
      </c>
      <c r="W113" s="49">
        <f t="shared" si="12"/>
        <v>1</v>
      </c>
    </row>
    <row r="114" spans="14:23">
      <c r="N114" s="2"/>
      <c r="O114" s="2"/>
      <c r="P114" s="2"/>
      <c r="Q114" s="14" t="str">
        <f t="shared" si="9"/>
        <v/>
      </c>
      <c r="R114" t="str">
        <f t="shared" si="10"/>
        <v/>
      </c>
      <c r="S114" s="47">
        <v>102</v>
      </c>
      <c r="T114" s="2">
        <f t="shared" si="8"/>
        <v>3</v>
      </c>
      <c r="U114" s="1">
        <v>2.04</v>
      </c>
      <c r="V114" s="1" t="str">
        <f t="shared" si="11"/>
        <v xml:space="preserve"> </v>
      </c>
      <c r="W114" s="49" t="str">
        <f t="shared" si="12"/>
        <v/>
      </c>
    </row>
    <row r="115" spans="14:23">
      <c r="N115" s="2"/>
      <c r="O115" s="2"/>
      <c r="P115" s="2"/>
      <c r="Q115" s="14" t="str">
        <f t="shared" si="9"/>
        <v/>
      </c>
      <c r="R115" t="str">
        <f t="shared" si="10"/>
        <v/>
      </c>
      <c r="S115" s="47">
        <v>103</v>
      </c>
      <c r="T115" s="2">
        <f t="shared" si="8"/>
        <v>4</v>
      </c>
      <c r="U115" s="1">
        <v>2.06</v>
      </c>
      <c r="V115" s="1" t="str">
        <f t="shared" si="11"/>
        <v xml:space="preserve"> </v>
      </c>
      <c r="W115" s="49" t="str">
        <f t="shared" si="12"/>
        <v/>
      </c>
    </row>
    <row r="116" spans="14:23">
      <c r="N116" s="2"/>
      <c r="O116" s="2"/>
      <c r="P116" s="2"/>
      <c r="Q116" s="14" t="str">
        <f t="shared" si="9"/>
        <v/>
      </c>
      <c r="R116" t="str">
        <f t="shared" si="10"/>
        <v/>
      </c>
      <c r="S116" s="47">
        <v>104</v>
      </c>
      <c r="T116" s="2">
        <f t="shared" si="8"/>
        <v>5</v>
      </c>
      <c r="U116" s="1">
        <v>2.08</v>
      </c>
      <c r="V116" s="1" t="str">
        <f t="shared" si="11"/>
        <v xml:space="preserve"> </v>
      </c>
      <c r="W116" s="49" t="str">
        <f t="shared" si="12"/>
        <v/>
      </c>
    </row>
    <row r="117" spans="14:23">
      <c r="N117" s="2"/>
      <c r="O117" s="2"/>
      <c r="P117" s="2"/>
      <c r="Q117" s="14" t="str">
        <f t="shared" si="9"/>
        <v/>
      </c>
      <c r="R117" t="str">
        <f t="shared" si="10"/>
        <v/>
      </c>
      <c r="S117" s="47">
        <v>105</v>
      </c>
      <c r="T117" s="2">
        <f t="shared" si="8"/>
        <v>6</v>
      </c>
      <c r="U117" s="1">
        <v>2.1</v>
      </c>
      <c r="V117" s="1" t="str">
        <f t="shared" si="11"/>
        <v xml:space="preserve"> </v>
      </c>
      <c r="W117" s="49" t="str">
        <f t="shared" si="12"/>
        <v/>
      </c>
    </row>
    <row r="118" spans="14:23">
      <c r="N118" s="2"/>
      <c r="O118" s="2"/>
      <c r="P118" s="2"/>
      <c r="Q118" s="14" t="str">
        <f t="shared" si="9"/>
        <v/>
      </c>
      <c r="R118" t="str">
        <f t="shared" si="10"/>
        <v/>
      </c>
      <c r="S118" s="47">
        <v>106</v>
      </c>
      <c r="T118" s="2">
        <f t="shared" si="8"/>
        <v>7</v>
      </c>
      <c r="U118" s="1">
        <v>2.12</v>
      </c>
      <c r="V118" s="1" t="str">
        <f t="shared" si="11"/>
        <v xml:space="preserve"> </v>
      </c>
      <c r="W118" s="49" t="str">
        <f t="shared" si="12"/>
        <v/>
      </c>
    </row>
    <row r="119" spans="14:23">
      <c r="N119" s="2"/>
      <c r="O119" s="2"/>
      <c r="P119" s="2"/>
      <c r="Q119" s="14" t="str">
        <f t="shared" si="9"/>
        <v/>
      </c>
      <c r="R119" t="str">
        <f t="shared" si="10"/>
        <v/>
      </c>
      <c r="S119" s="47">
        <v>107</v>
      </c>
      <c r="T119" s="2">
        <f t="shared" si="8"/>
        <v>8</v>
      </c>
      <c r="U119" s="1">
        <v>2.14</v>
      </c>
      <c r="V119" s="1" t="str">
        <f t="shared" si="11"/>
        <v xml:space="preserve"> </v>
      </c>
      <c r="W119" s="49" t="str">
        <f t="shared" si="12"/>
        <v/>
      </c>
    </row>
    <row r="120" spans="14:23">
      <c r="N120" s="2"/>
      <c r="O120" s="2"/>
      <c r="P120" s="2"/>
      <c r="Q120" s="14" t="str">
        <f t="shared" si="9"/>
        <v/>
      </c>
      <c r="R120" t="str">
        <f t="shared" si="10"/>
        <v/>
      </c>
      <c r="S120" s="47">
        <v>108</v>
      </c>
      <c r="T120" s="2">
        <f t="shared" si="8"/>
        <v>9</v>
      </c>
      <c r="U120" s="1">
        <v>2.16</v>
      </c>
      <c r="V120" s="1" t="str">
        <f t="shared" si="11"/>
        <v xml:space="preserve"> </v>
      </c>
      <c r="W120" s="49" t="str">
        <f t="shared" si="12"/>
        <v/>
      </c>
    </row>
    <row r="121" spans="14:23">
      <c r="N121" s="2"/>
      <c r="O121" s="2"/>
      <c r="P121" s="2"/>
      <c r="Q121" s="14" t="str">
        <f t="shared" si="9"/>
        <v/>
      </c>
      <c r="R121" t="str">
        <f t="shared" si="10"/>
        <v/>
      </c>
      <c r="S121" s="47">
        <v>109</v>
      </c>
      <c r="T121" s="2">
        <f t="shared" si="8"/>
        <v>10</v>
      </c>
      <c r="U121" s="1">
        <v>2.1800000000000002</v>
      </c>
      <c r="V121" s="1" t="str">
        <f t="shared" si="11"/>
        <v xml:space="preserve"> </v>
      </c>
      <c r="W121" s="49" t="str">
        <f t="shared" si="12"/>
        <v/>
      </c>
    </row>
    <row r="122" spans="14:23">
      <c r="N122" s="2"/>
      <c r="O122" s="2"/>
      <c r="P122" s="2"/>
      <c r="Q122" s="14" t="str">
        <f t="shared" si="9"/>
        <v/>
      </c>
      <c r="R122" t="str">
        <f t="shared" si="10"/>
        <v/>
      </c>
      <c r="S122" s="47">
        <v>110</v>
      </c>
      <c r="T122" s="2">
        <f t="shared" si="8"/>
        <v>11</v>
      </c>
      <c r="U122" s="1">
        <v>2.2000000000000002</v>
      </c>
      <c r="V122" s="1" t="str">
        <f t="shared" si="11"/>
        <v xml:space="preserve"> </v>
      </c>
      <c r="W122" s="49" t="str">
        <f t="shared" si="12"/>
        <v/>
      </c>
    </row>
    <row r="123" spans="14:23">
      <c r="N123" s="2"/>
      <c r="O123" s="2"/>
      <c r="P123" s="2"/>
      <c r="Q123" s="14" t="str">
        <f t="shared" si="9"/>
        <v/>
      </c>
      <c r="R123" t="str">
        <f t="shared" si="10"/>
        <v/>
      </c>
      <c r="S123" s="47">
        <v>111</v>
      </c>
      <c r="T123" s="2">
        <f t="shared" si="8"/>
        <v>12</v>
      </c>
      <c r="U123" s="1">
        <v>2.2200000000000002</v>
      </c>
      <c r="V123" s="1" t="str">
        <f t="shared" si="11"/>
        <v xml:space="preserve"> </v>
      </c>
      <c r="W123" s="49" t="str">
        <f t="shared" si="12"/>
        <v/>
      </c>
    </row>
    <row r="124" spans="14:23">
      <c r="N124" s="2"/>
      <c r="O124" s="2"/>
      <c r="P124" s="2"/>
      <c r="Q124" s="14" t="str">
        <f t="shared" si="9"/>
        <v/>
      </c>
      <c r="R124" t="str">
        <f t="shared" si="10"/>
        <v/>
      </c>
      <c r="S124" s="47">
        <v>112</v>
      </c>
      <c r="T124" s="2">
        <f t="shared" si="8"/>
        <v>13</v>
      </c>
      <c r="U124" s="1">
        <v>2.2400000000000002</v>
      </c>
      <c r="V124" s="1" t="str">
        <f t="shared" si="11"/>
        <v xml:space="preserve"> </v>
      </c>
      <c r="W124" s="49" t="str">
        <f t="shared" si="12"/>
        <v/>
      </c>
    </row>
    <row r="125" spans="14:23">
      <c r="N125" s="2"/>
      <c r="O125" s="2"/>
      <c r="P125" s="2"/>
      <c r="Q125" s="14" t="str">
        <f t="shared" si="9"/>
        <v/>
      </c>
      <c r="R125" t="str">
        <f t="shared" si="10"/>
        <v/>
      </c>
      <c r="S125" s="47">
        <v>113</v>
      </c>
      <c r="T125" s="2">
        <f t="shared" si="8"/>
        <v>14</v>
      </c>
      <c r="U125" s="1">
        <v>2.2599999999999998</v>
      </c>
      <c r="V125" s="1" t="str">
        <f t="shared" si="11"/>
        <v xml:space="preserve"> </v>
      </c>
      <c r="W125" s="49" t="str">
        <f t="shared" si="12"/>
        <v/>
      </c>
    </row>
    <row r="126" spans="14:23">
      <c r="N126" s="2"/>
      <c r="O126" s="2"/>
      <c r="P126" s="2"/>
      <c r="Q126" s="14" t="str">
        <f t="shared" si="9"/>
        <v/>
      </c>
      <c r="R126" t="str">
        <f t="shared" si="10"/>
        <v/>
      </c>
      <c r="S126" s="47">
        <v>114</v>
      </c>
      <c r="T126" s="2">
        <f t="shared" si="8"/>
        <v>15</v>
      </c>
      <c r="U126" s="1">
        <v>2.2799999999999998</v>
      </c>
      <c r="V126" s="1" t="str">
        <f t="shared" si="11"/>
        <v xml:space="preserve"> </v>
      </c>
      <c r="W126" s="49" t="str">
        <f t="shared" si="12"/>
        <v/>
      </c>
    </row>
    <row r="127" spans="14:23">
      <c r="N127" s="2"/>
      <c r="O127" s="2"/>
      <c r="P127" s="2"/>
      <c r="Q127" s="14" t="str">
        <f t="shared" si="9"/>
        <v/>
      </c>
      <c r="R127" t="str">
        <f t="shared" si="10"/>
        <v/>
      </c>
      <c r="S127" s="47">
        <v>115</v>
      </c>
      <c r="T127" s="2">
        <f t="shared" si="8"/>
        <v>16</v>
      </c>
      <c r="U127" s="1">
        <v>2.2999999999999998</v>
      </c>
      <c r="V127" s="1" t="str">
        <f t="shared" si="11"/>
        <v xml:space="preserve"> </v>
      </c>
      <c r="W127" s="49" t="str">
        <f t="shared" si="12"/>
        <v/>
      </c>
    </row>
    <row r="128" spans="14:23">
      <c r="N128" s="2"/>
      <c r="O128" s="2"/>
      <c r="P128" s="2"/>
      <c r="Q128" s="14" t="str">
        <f t="shared" si="9"/>
        <v/>
      </c>
      <c r="R128" t="str">
        <f t="shared" si="10"/>
        <v/>
      </c>
      <c r="S128" s="47">
        <v>116</v>
      </c>
      <c r="T128" s="2">
        <f t="shared" si="8"/>
        <v>17</v>
      </c>
      <c r="U128" s="1">
        <v>2.3199999999999998</v>
      </c>
      <c r="V128" s="1" t="str">
        <f t="shared" si="11"/>
        <v xml:space="preserve"> </v>
      </c>
      <c r="W128" s="49" t="str">
        <f t="shared" si="12"/>
        <v/>
      </c>
    </row>
    <row r="129" spans="14:23">
      <c r="N129" s="2"/>
      <c r="O129" s="2"/>
      <c r="P129" s="2"/>
      <c r="Q129" s="14" t="str">
        <f t="shared" si="9"/>
        <v/>
      </c>
      <c r="R129" t="str">
        <f t="shared" si="10"/>
        <v/>
      </c>
      <c r="S129" s="47">
        <v>117</v>
      </c>
      <c r="T129" s="2">
        <f t="shared" si="8"/>
        <v>18</v>
      </c>
      <c r="U129" s="1">
        <v>2.34</v>
      </c>
      <c r="V129" s="1" t="str">
        <f t="shared" si="11"/>
        <v xml:space="preserve"> </v>
      </c>
      <c r="W129" s="49" t="str">
        <f t="shared" si="12"/>
        <v/>
      </c>
    </row>
    <row r="130" spans="14:23">
      <c r="N130" s="2"/>
      <c r="O130" s="2"/>
      <c r="P130" s="2"/>
      <c r="Q130" s="14" t="str">
        <f t="shared" si="9"/>
        <v/>
      </c>
      <c r="R130" t="str">
        <f t="shared" si="10"/>
        <v/>
      </c>
      <c r="S130" s="47">
        <v>118</v>
      </c>
      <c r="T130" s="2">
        <f t="shared" si="8"/>
        <v>19</v>
      </c>
      <c r="U130" s="1">
        <v>2.36</v>
      </c>
      <c r="V130" s="1" t="str">
        <f t="shared" si="11"/>
        <v xml:space="preserve"> </v>
      </c>
      <c r="W130" s="49" t="str">
        <f t="shared" si="12"/>
        <v/>
      </c>
    </row>
    <row r="131" spans="14:23">
      <c r="N131" s="2"/>
      <c r="O131" s="2"/>
      <c r="P131" s="2"/>
      <c r="Q131" s="14" t="str">
        <f t="shared" si="9"/>
        <v/>
      </c>
      <c r="R131" t="str">
        <f t="shared" si="10"/>
        <v/>
      </c>
      <c r="S131" s="47">
        <v>119</v>
      </c>
      <c r="T131" s="2">
        <f t="shared" si="8"/>
        <v>20</v>
      </c>
      <c r="U131" s="1">
        <v>2.38</v>
      </c>
      <c r="V131" s="1" t="str">
        <f t="shared" si="11"/>
        <v xml:space="preserve"> </v>
      </c>
      <c r="W131" s="49" t="str">
        <f t="shared" si="12"/>
        <v/>
      </c>
    </row>
    <row r="132" spans="14:23">
      <c r="N132" s="2"/>
      <c r="O132" s="2"/>
      <c r="P132" s="2"/>
      <c r="Q132" s="14" t="str">
        <f t="shared" si="9"/>
        <v/>
      </c>
      <c r="R132" t="str">
        <f t="shared" si="10"/>
        <v/>
      </c>
      <c r="S132" s="47">
        <v>120</v>
      </c>
      <c r="T132" s="2">
        <f t="shared" si="8"/>
        <v>21</v>
      </c>
      <c r="U132" s="1">
        <v>2.4</v>
      </c>
      <c r="V132" s="1" t="str">
        <f t="shared" si="11"/>
        <v xml:space="preserve"> </v>
      </c>
      <c r="W132" s="49" t="str">
        <f t="shared" si="12"/>
        <v/>
      </c>
    </row>
    <row r="133" spans="14:23">
      <c r="N133" s="2"/>
      <c r="O133" s="2"/>
      <c r="P133" s="2"/>
      <c r="Q133" s="14" t="str">
        <f t="shared" si="9"/>
        <v/>
      </c>
      <c r="R133" t="str">
        <f t="shared" si="10"/>
        <v/>
      </c>
      <c r="S133" s="47">
        <v>121</v>
      </c>
      <c r="T133" s="2">
        <f t="shared" si="8"/>
        <v>22</v>
      </c>
      <c r="U133" s="1">
        <v>2.42</v>
      </c>
      <c r="V133" s="1" t="str">
        <f t="shared" si="11"/>
        <v xml:space="preserve"> </v>
      </c>
      <c r="W133" s="49" t="str">
        <f t="shared" si="12"/>
        <v/>
      </c>
    </row>
    <row r="134" spans="14:23">
      <c r="N134" s="2"/>
      <c r="O134" s="2"/>
      <c r="P134" s="2"/>
      <c r="Q134" s="14" t="str">
        <f t="shared" si="9"/>
        <v/>
      </c>
      <c r="R134" t="str">
        <f t="shared" si="10"/>
        <v/>
      </c>
      <c r="S134" s="47">
        <v>122</v>
      </c>
      <c r="T134" s="2">
        <f t="shared" si="8"/>
        <v>23</v>
      </c>
      <c r="U134" s="1">
        <v>2.44</v>
      </c>
      <c r="V134" s="1" t="str">
        <f t="shared" si="11"/>
        <v xml:space="preserve"> </v>
      </c>
      <c r="W134" s="49" t="str">
        <f t="shared" si="12"/>
        <v/>
      </c>
    </row>
    <row r="135" spans="14:23">
      <c r="N135" s="2"/>
      <c r="O135" s="2"/>
      <c r="P135" s="2"/>
      <c r="Q135" s="14" t="str">
        <f t="shared" si="9"/>
        <v/>
      </c>
      <c r="R135" t="str">
        <f t="shared" si="10"/>
        <v/>
      </c>
      <c r="S135" s="47">
        <v>123</v>
      </c>
      <c r="T135" s="2">
        <f t="shared" si="8"/>
        <v>24</v>
      </c>
      <c r="U135" s="1">
        <v>2.46</v>
      </c>
      <c r="V135" s="1" t="str">
        <f t="shared" si="11"/>
        <v xml:space="preserve"> </v>
      </c>
      <c r="W135" s="49" t="str">
        <f t="shared" si="12"/>
        <v/>
      </c>
    </row>
    <row r="136" spans="14:23">
      <c r="N136" s="2"/>
      <c r="O136" s="2"/>
      <c r="P136" s="2"/>
      <c r="Q136" s="14" t="str">
        <f t="shared" si="9"/>
        <v/>
      </c>
      <c r="R136" t="str">
        <f t="shared" si="10"/>
        <v/>
      </c>
      <c r="S136" s="47">
        <v>124</v>
      </c>
      <c r="T136" s="2">
        <f t="shared" si="8"/>
        <v>25</v>
      </c>
      <c r="U136" s="1">
        <v>2.48</v>
      </c>
      <c r="V136" s="1" t="str">
        <f t="shared" si="11"/>
        <v xml:space="preserve"> </v>
      </c>
      <c r="W136" s="49" t="str">
        <f t="shared" si="12"/>
        <v/>
      </c>
    </row>
    <row r="137" spans="14:23">
      <c r="N137" s="2"/>
      <c r="O137" s="2"/>
      <c r="P137" s="2"/>
      <c r="Q137" s="14" t="str">
        <f t="shared" si="9"/>
        <v/>
      </c>
      <c r="R137" t="str">
        <f t="shared" si="10"/>
        <v/>
      </c>
      <c r="S137" s="47">
        <v>125</v>
      </c>
      <c r="T137" s="2">
        <f t="shared" si="8"/>
        <v>26</v>
      </c>
      <c r="U137" s="1">
        <v>2.5</v>
      </c>
      <c r="V137" s="1" t="str">
        <f t="shared" si="11"/>
        <v xml:space="preserve"> </v>
      </c>
      <c r="W137" s="49" t="str">
        <f t="shared" si="12"/>
        <v/>
      </c>
    </row>
    <row r="138" spans="14:23">
      <c r="N138" s="2"/>
      <c r="O138" s="2"/>
      <c r="P138" s="2"/>
      <c r="Q138" s="14" t="str">
        <f t="shared" si="9"/>
        <v/>
      </c>
      <c r="R138" t="str">
        <f t="shared" si="10"/>
        <v/>
      </c>
      <c r="S138" s="47">
        <v>126</v>
      </c>
      <c r="T138" s="2">
        <f t="shared" si="8"/>
        <v>27</v>
      </c>
      <c r="U138" s="1">
        <v>2.52</v>
      </c>
      <c r="V138" s="1" t="str">
        <f t="shared" si="11"/>
        <v xml:space="preserve"> </v>
      </c>
      <c r="W138" s="49" t="str">
        <f t="shared" si="12"/>
        <v/>
      </c>
    </row>
    <row r="139" spans="14:23">
      <c r="N139" s="2"/>
      <c r="O139" s="2"/>
      <c r="P139" s="2"/>
      <c r="Q139" s="14" t="str">
        <f t="shared" si="9"/>
        <v/>
      </c>
      <c r="R139" t="str">
        <f t="shared" si="10"/>
        <v/>
      </c>
      <c r="S139" s="47">
        <v>127</v>
      </c>
      <c r="T139" s="2">
        <f t="shared" si="8"/>
        <v>28</v>
      </c>
      <c r="U139" s="1">
        <v>2.54</v>
      </c>
      <c r="V139" s="1" t="str">
        <f t="shared" si="11"/>
        <v xml:space="preserve"> </v>
      </c>
      <c r="W139" s="49" t="str">
        <f t="shared" si="12"/>
        <v/>
      </c>
    </row>
    <row r="140" spans="14:23">
      <c r="N140" s="2"/>
      <c r="O140" s="2"/>
      <c r="P140" s="2"/>
      <c r="Q140" s="14" t="str">
        <f t="shared" si="9"/>
        <v/>
      </c>
      <c r="R140" t="str">
        <f t="shared" si="10"/>
        <v/>
      </c>
      <c r="S140" s="47">
        <v>128</v>
      </c>
      <c r="T140" s="2">
        <f t="shared" si="8"/>
        <v>29</v>
      </c>
      <c r="U140" s="1">
        <v>2.56</v>
      </c>
      <c r="V140" s="1" t="str">
        <f t="shared" si="11"/>
        <v xml:space="preserve"> </v>
      </c>
      <c r="W140" s="49" t="str">
        <f t="shared" si="12"/>
        <v/>
      </c>
    </row>
    <row r="141" spans="14:23">
      <c r="N141" s="2"/>
      <c r="O141" s="2"/>
      <c r="P141" s="2"/>
      <c r="Q141" s="14" t="str">
        <f t="shared" si="9"/>
        <v/>
      </c>
      <c r="R141" t="str">
        <f t="shared" si="10"/>
        <v/>
      </c>
      <c r="S141" s="47">
        <v>129</v>
      </c>
      <c r="T141" s="2">
        <f t="shared" si="8"/>
        <v>30</v>
      </c>
      <c r="U141" s="1">
        <v>2.58</v>
      </c>
      <c r="V141" s="1" t="str">
        <f t="shared" si="11"/>
        <v xml:space="preserve"> </v>
      </c>
      <c r="W141" s="49" t="str">
        <f t="shared" si="12"/>
        <v/>
      </c>
    </row>
    <row r="142" spans="14:23">
      <c r="N142" s="2"/>
      <c r="O142" s="2"/>
      <c r="P142" s="2"/>
      <c r="Q142" s="14" t="str">
        <f t="shared" si="9"/>
        <v/>
      </c>
      <c r="R142" t="str">
        <f t="shared" si="10"/>
        <v/>
      </c>
      <c r="S142" s="47">
        <v>130</v>
      </c>
      <c r="T142" s="2">
        <f t="shared" ref="T142:T205" si="13">IF(V142=1,1,IF(AND(ISNUMBER(T141),T141&gt;100)," ",IF(AND(ISNUMBER(T141),T141+1&lt;102),T141+1," ")))</f>
        <v>31</v>
      </c>
      <c r="U142" s="1">
        <v>2.6</v>
      </c>
      <c r="V142" s="1" t="str">
        <f t="shared" si="11"/>
        <v xml:space="preserve"> </v>
      </c>
      <c r="W142" s="49" t="str">
        <f t="shared" si="12"/>
        <v/>
      </c>
    </row>
    <row r="143" spans="14:23">
      <c r="N143" s="2"/>
      <c r="O143" s="2"/>
      <c r="P143" s="2"/>
      <c r="Q143" s="14" t="str">
        <f t="shared" si="9"/>
        <v/>
      </c>
      <c r="R143" t="str">
        <f t="shared" si="10"/>
        <v/>
      </c>
      <c r="S143" s="47">
        <v>131</v>
      </c>
      <c r="T143" s="2">
        <f t="shared" si="13"/>
        <v>32</v>
      </c>
      <c r="U143" s="1">
        <v>2.62</v>
      </c>
      <c r="V143" s="1" t="str">
        <f t="shared" si="11"/>
        <v xml:space="preserve"> </v>
      </c>
      <c r="W143" s="49" t="str">
        <f t="shared" si="12"/>
        <v/>
      </c>
    </row>
    <row r="144" spans="14:23">
      <c r="N144" s="2"/>
      <c r="O144" s="2"/>
      <c r="P144" s="2"/>
      <c r="Q144" s="14" t="str">
        <f t="shared" ref="Q144:Q207" si="14">IF($A$9&gt;$A$10,"",IF(U144=$A$9,1,IF(U145=$A$10,2,"")))</f>
        <v/>
      </c>
      <c r="R144" t="str">
        <f t="shared" ref="R144:R207" si="15">IF($A$9&gt;$A$10,"",IF(U144=$A$10,2,""))</f>
        <v/>
      </c>
      <c r="S144" s="47">
        <v>132</v>
      </c>
      <c r="T144" s="2">
        <f t="shared" si="13"/>
        <v>33</v>
      </c>
      <c r="U144" s="1">
        <v>2.64</v>
      </c>
      <c r="V144" s="1" t="str">
        <f t="shared" ref="V144:V207" si="16">IF(U144=$A$9,1,IF(U144=$A$10,2," "))</f>
        <v xml:space="preserve"> </v>
      </c>
      <c r="W144" s="49" t="str">
        <f t="shared" ref="W144:W207" si="17">IF(Q144=1,1,IF(R143=2,"",W143))</f>
        <v/>
      </c>
    </row>
    <row r="145" spans="14:23">
      <c r="N145" s="2"/>
      <c r="O145" s="2"/>
      <c r="P145" s="2"/>
      <c r="Q145" s="14" t="str">
        <f t="shared" si="14"/>
        <v/>
      </c>
      <c r="R145" t="str">
        <f t="shared" si="15"/>
        <v/>
      </c>
      <c r="S145" s="47">
        <v>133</v>
      </c>
      <c r="T145" s="2">
        <f t="shared" si="13"/>
        <v>34</v>
      </c>
      <c r="U145" s="1">
        <v>2.66</v>
      </c>
      <c r="V145" s="1" t="str">
        <f t="shared" si="16"/>
        <v xml:space="preserve"> </v>
      </c>
      <c r="W145" s="49" t="str">
        <f t="shared" si="17"/>
        <v/>
      </c>
    </row>
    <row r="146" spans="14:23">
      <c r="N146" s="2"/>
      <c r="O146" s="2"/>
      <c r="P146" s="2"/>
      <c r="Q146" s="14" t="str">
        <f t="shared" si="14"/>
        <v/>
      </c>
      <c r="R146" t="str">
        <f t="shared" si="15"/>
        <v/>
      </c>
      <c r="S146" s="47">
        <v>134</v>
      </c>
      <c r="T146" s="2">
        <f t="shared" si="13"/>
        <v>35</v>
      </c>
      <c r="U146" s="1">
        <v>2.68</v>
      </c>
      <c r="V146" s="1" t="str">
        <f t="shared" si="16"/>
        <v xml:space="preserve"> </v>
      </c>
      <c r="W146" s="49" t="str">
        <f t="shared" si="17"/>
        <v/>
      </c>
    </row>
    <row r="147" spans="14:23">
      <c r="N147" s="2"/>
      <c r="O147" s="2"/>
      <c r="P147" s="2"/>
      <c r="Q147" s="14" t="str">
        <f t="shared" si="14"/>
        <v/>
      </c>
      <c r="R147" t="str">
        <f t="shared" si="15"/>
        <v/>
      </c>
      <c r="S147" s="47">
        <v>135</v>
      </c>
      <c r="T147" s="2">
        <f t="shared" si="13"/>
        <v>36</v>
      </c>
      <c r="U147" s="1">
        <v>2.7</v>
      </c>
      <c r="V147" s="1" t="str">
        <f t="shared" si="16"/>
        <v xml:space="preserve"> </v>
      </c>
      <c r="W147" s="49" t="str">
        <f t="shared" si="17"/>
        <v/>
      </c>
    </row>
    <row r="148" spans="14:23">
      <c r="N148" s="2"/>
      <c r="O148" s="2"/>
      <c r="P148" s="2"/>
      <c r="Q148" s="14" t="str">
        <f t="shared" si="14"/>
        <v/>
      </c>
      <c r="R148" t="str">
        <f t="shared" si="15"/>
        <v/>
      </c>
      <c r="S148" s="47">
        <v>136</v>
      </c>
      <c r="T148" s="2">
        <f t="shared" si="13"/>
        <v>37</v>
      </c>
      <c r="U148" s="1">
        <v>2.72</v>
      </c>
      <c r="V148" s="1" t="str">
        <f t="shared" si="16"/>
        <v xml:space="preserve"> </v>
      </c>
      <c r="W148" s="49" t="str">
        <f t="shared" si="17"/>
        <v/>
      </c>
    </row>
    <row r="149" spans="14:23">
      <c r="N149" s="2"/>
      <c r="O149" s="2"/>
      <c r="P149" s="2"/>
      <c r="Q149" s="14" t="str">
        <f t="shared" si="14"/>
        <v/>
      </c>
      <c r="R149" t="str">
        <f t="shared" si="15"/>
        <v/>
      </c>
      <c r="S149" s="47">
        <v>137</v>
      </c>
      <c r="T149" s="2">
        <f t="shared" si="13"/>
        <v>38</v>
      </c>
      <c r="U149" s="1">
        <v>2.74</v>
      </c>
      <c r="V149" s="1" t="str">
        <f t="shared" si="16"/>
        <v xml:space="preserve"> </v>
      </c>
      <c r="W149" s="49" t="str">
        <f t="shared" si="17"/>
        <v/>
      </c>
    </row>
    <row r="150" spans="14:23">
      <c r="N150" s="2"/>
      <c r="O150" s="2"/>
      <c r="P150" s="2"/>
      <c r="Q150" s="14" t="str">
        <f t="shared" si="14"/>
        <v/>
      </c>
      <c r="R150" t="str">
        <f t="shared" si="15"/>
        <v/>
      </c>
      <c r="S150" s="47">
        <v>138</v>
      </c>
      <c r="T150" s="2">
        <f t="shared" si="13"/>
        <v>39</v>
      </c>
      <c r="U150" s="1">
        <v>2.76</v>
      </c>
      <c r="V150" s="1" t="str">
        <f t="shared" si="16"/>
        <v xml:space="preserve"> </v>
      </c>
      <c r="W150" s="49" t="str">
        <f t="shared" si="17"/>
        <v/>
      </c>
    </row>
    <row r="151" spans="14:23">
      <c r="N151" s="2"/>
      <c r="O151" s="2"/>
      <c r="P151" s="2"/>
      <c r="Q151" s="14" t="str">
        <f t="shared" si="14"/>
        <v/>
      </c>
      <c r="R151" t="str">
        <f t="shared" si="15"/>
        <v/>
      </c>
      <c r="S151" s="47">
        <v>139</v>
      </c>
      <c r="T151" s="2">
        <f t="shared" si="13"/>
        <v>40</v>
      </c>
      <c r="U151" s="1">
        <v>2.78</v>
      </c>
      <c r="V151" s="1" t="str">
        <f t="shared" si="16"/>
        <v xml:space="preserve"> </v>
      </c>
      <c r="W151" s="49" t="str">
        <f t="shared" si="17"/>
        <v/>
      </c>
    </row>
    <row r="152" spans="14:23">
      <c r="N152" s="2"/>
      <c r="O152" s="2"/>
      <c r="P152" s="2"/>
      <c r="Q152" s="14" t="str">
        <f t="shared" si="14"/>
        <v/>
      </c>
      <c r="R152" t="str">
        <f t="shared" si="15"/>
        <v/>
      </c>
      <c r="S152" s="47">
        <v>140</v>
      </c>
      <c r="T152" s="2">
        <f t="shared" si="13"/>
        <v>41</v>
      </c>
      <c r="U152" s="1">
        <v>2.8</v>
      </c>
      <c r="V152" s="1" t="str">
        <f t="shared" si="16"/>
        <v xml:space="preserve"> </v>
      </c>
      <c r="W152" s="49" t="str">
        <f t="shared" si="17"/>
        <v/>
      </c>
    </row>
    <row r="153" spans="14:23">
      <c r="N153" s="2"/>
      <c r="O153" s="2"/>
      <c r="P153" s="2"/>
      <c r="Q153" s="14" t="str">
        <f t="shared" si="14"/>
        <v/>
      </c>
      <c r="R153" t="str">
        <f t="shared" si="15"/>
        <v/>
      </c>
      <c r="S153" s="47">
        <v>141</v>
      </c>
      <c r="T153" s="2">
        <f t="shared" si="13"/>
        <v>42</v>
      </c>
      <c r="U153" s="1">
        <v>2.82</v>
      </c>
      <c r="V153" s="1" t="str">
        <f t="shared" si="16"/>
        <v xml:space="preserve"> </v>
      </c>
      <c r="W153" s="49" t="str">
        <f t="shared" si="17"/>
        <v/>
      </c>
    </row>
    <row r="154" spans="14:23">
      <c r="N154" s="2"/>
      <c r="O154" s="2"/>
      <c r="P154" s="2"/>
      <c r="Q154" s="14" t="str">
        <f t="shared" si="14"/>
        <v/>
      </c>
      <c r="R154" t="str">
        <f t="shared" si="15"/>
        <v/>
      </c>
      <c r="S154" s="47">
        <v>142</v>
      </c>
      <c r="T154" s="2">
        <f t="shared" si="13"/>
        <v>43</v>
      </c>
      <c r="U154" s="1">
        <v>2.84</v>
      </c>
      <c r="V154" s="1" t="str">
        <f t="shared" si="16"/>
        <v xml:space="preserve"> </v>
      </c>
      <c r="W154" s="49" t="str">
        <f t="shared" si="17"/>
        <v/>
      </c>
    </row>
    <row r="155" spans="14:23">
      <c r="N155" s="2"/>
      <c r="O155" s="2"/>
      <c r="P155" s="2"/>
      <c r="Q155" s="14" t="str">
        <f t="shared" si="14"/>
        <v/>
      </c>
      <c r="R155" t="str">
        <f t="shared" si="15"/>
        <v/>
      </c>
      <c r="S155" s="47">
        <v>143</v>
      </c>
      <c r="T155" s="2">
        <f t="shared" si="13"/>
        <v>44</v>
      </c>
      <c r="U155" s="1">
        <v>2.86</v>
      </c>
      <c r="V155" s="1" t="str">
        <f t="shared" si="16"/>
        <v xml:space="preserve"> </v>
      </c>
      <c r="W155" s="49" t="str">
        <f t="shared" si="17"/>
        <v/>
      </c>
    </row>
    <row r="156" spans="14:23">
      <c r="N156" s="2"/>
      <c r="O156" s="2"/>
      <c r="P156" s="2"/>
      <c r="Q156" s="14" t="str">
        <f t="shared" si="14"/>
        <v/>
      </c>
      <c r="R156" t="str">
        <f t="shared" si="15"/>
        <v/>
      </c>
      <c r="S156" s="47">
        <v>144</v>
      </c>
      <c r="T156" s="2">
        <f t="shared" si="13"/>
        <v>45</v>
      </c>
      <c r="U156" s="1">
        <v>2.88</v>
      </c>
      <c r="V156" s="1" t="str">
        <f t="shared" si="16"/>
        <v xml:space="preserve"> </v>
      </c>
      <c r="W156" s="49" t="str">
        <f t="shared" si="17"/>
        <v/>
      </c>
    </row>
    <row r="157" spans="14:23">
      <c r="N157" s="2"/>
      <c r="O157" s="2"/>
      <c r="P157" s="2"/>
      <c r="Q157" s="14" t="str">
        <f t="shared" si="14"/>
        <v/>
      </c>
      <c r="R157" t="str">
        <f t="shared" si="15"/>
        <v/>
      </c>
      <c r="S157" s="47">
        <v>145</v>
      </c>
      <c r="T157" s="2">
        <f t="shared" si="13"/>
        <v>46</v>
      </c>
      <c r="U157" s="1">
        <v>2.9</v>
      </c>
      <c r="V157" s="1" t="str">
        <f t="shared" si="16"/>
        <v xml:space="preserve"> </v>
      </c>
      <c r="W157" s="49" t="str">
        <f t="shared" si="17"/>
        <v/>
      </c>
    </row>
    <row r="158" spans="14:23">
      <c r="N158" s="2"/>
      <c r="O158" s="2"/>
      <c r="P158" s="2"/>
      <c r="Q158" s="14" t="str">
        <f t="shared" si="14"/>
        <v/>
      </c>
      <c r="R158" t="str">
        <f t="shared" si="15"/>
        <v/>
      </c>
      <c r="S158" s="47">
        <v>146</v>
      </c>
      <c r="T158" s="2">
        <f t="shared" si="13"/>
        <v>47</v>
      </c>
      <c r="U158" s="1">
        <v>2.92</v>
      </c>
      <c r="V158" s="1" t="str">
        <f t="shared" si="16"/>
        <v xml:space="preserve"> </v>
      </c>
      <c r="W158" s="49" t="str">
        <f t="shared" si="17"/>
        <v/>
      </c>
    </row>
    <row r="159" spans="14:23">
      <c r="N159" s="2"/>
      <c r="O159" s="2"/>
      <c r="P159" s="2"/>
      <c r="Q159" s="14" t="str">
        <f t="shared" si="14"/>
        <v/>
      </c>
      <c r="R159" t="str">
        <f t="shared" si="15"/>
        <v/>
      </c>
      <c r="S159" s="47">
        <v>147</v>
      </c>
      <c r="T159" s="2">
        <f t="shared" si="13"/>
        <v>48</v>
      </c>
      <c r="U159" s="1">
        <v>2.94</v>
      </c>
      <c r="V159" s="1" t="str">
        <f t="shared" si="16"/>
        <v xml:space="preserve"> </v>
      </c>
      <c r="W159" s="49" t="str">
        <f t="shared" si="17"/>
        <v/>
      </c>
    </row>
    <row r="160" spans="14:23">
      <c r="N160" s="2"/>
      <c r="O160" s="2"/>
      <c r="P160" s="2"/>
      <c r="Q160" s="14" t="str">
        <f t="shared" si="14"/>
        <v/>
      </c>
      <c r="R160" t="str">
        <f t="shared" si="15"/>
        <v/>
      </c>
      <c r="S160" s="47">
        <v>148</v>
      </c>
      <c r="T160" s="2">
        <f t="shared" si="13"/>
        <v>49</v>
      </c>
      <c r="U160" s="1">
        <v>2.96</v>
      </c>
      <c r="V160" s="1" t="str">
        <f t="shared" si="16"/>
        <v xml:space="preserve"> </v>
      </c>
      <c r="W160" s="49" t="str">
        <f t="shared" si="17"/>
        <v/>
      </c>
    </row>
    <row r="161" spans="14:23">
      <c r="N161" s="2"/>
      <c r="O161" s="2"/>
      <c r="P161" s="2"/>
      <c r="Q161" s="14" t="str">
        <f t="shared" si="14"/>
        <v/>
      </c>
      <c r="R161" t="str">
        <f t="shared" si="15"/>
        <v/>
      </c>
      <c r="S161" s="47">
        <v>149</v>
      </c>
      <c r="T161" s="2">
        <f t="shared" si="13"/>
        <v>50</v>
      </c>
      <c r="U161" s="1">
        <v>2.98</v>
      </c>
      <c r="V161" s="1" t="str">
        <f t="shared" si="16"/>
        <v xml:space="preserve"> </v>
      </c>
      <c r="W161" s="49" t="str">
        <f t="shared" si="17"/>
        <v/>
      </c>
    </row>
    <row r="162" spans="14:23">
      <c r="N162" s="2"/>
      <c r="O162" s="2"/>
      <c r="P162" s="2"/>
      <c r="Q162" s="14" t="str">
        <f t="shared" si="14"/>
        <v/>
      </c>
      <c r="R162" t="str">
        <f t="shared" si="15"/>
        <v/>
      </c>
      <c r="S162" s="47">
        <v>150</v>
      </c>
      <c r="T162" s="2">
        <f t="shared" si="13"/>
        <v>51</v>
      </c>
      <c r="U162" s="1">
        <v>3</v>
      </c>
      <c r="V162" s="1" t="str">
        <f t="shared" si="16"/>
        <v xml:space="preserve"> </v>
      </c>
      <c r="W162" s="49" t="str">
        <f t="shared" si="17"/>
        <v/>
      </c>
    </row>
    <row r="163" spans="14:23">
      <c r="N163" s="2"/>
      <c r="O163" s="2"/>
      <c r="P163" s="2"/>
      <c r="Q163" s="14" t="str">
        <f t="shared" si="14"/>
        <v/>
      </c>
      <c r="R163" t="str">
        <f t="shared" si="15"/>
        <v/>
      </c>
      <c r="S163" s="47">
        <v>151</v>
      </c>
      <c r="T163" s="2">
        <f t="shared" si="13"/>
        <v>52</v>
      </c>
      <c r="U163" s="1">
        <v>3.05</v>
      </c>
      <c r="V163" s="1" t="str">
        <f t="shared" si="16"/>
        <v xml:space="preserve"> </v>
      </c>
      <c r="W163" s="49" t="str">
        <f t="shared" si="17"/>
        <v/>
      </c>
    </row>
    <row r="164" spans="14:23">
      <c r="N164" s="2"/>
      <c r="O164" s="2"/>
      <c r="P164" s="2"/>
      <c r="Q164" s="14" t="str">
        <f t="shared" si="14"/>
        <v/>
      </c>
      <c r="R164" t="str">
        <f t="shared" si="15"/>
        <v/>
      </c>
      <c r="S164" s="47">
        <v>152</v>
      </c>
      <c r="T164" s="2">
        <f t="shared" si="13"/>
        <v>53</v>
      </c>
      <c r="U164" s="1">
        <v>3.1</v>
      </c>
      <c r="V164" s="1" t="str">
        <f t="shared" si="16"/>
        <v xml:space="preserve"> </v>
      </c>
      <c r="W164" s="49" t="str">
        <f t="shared" si="17"/>
        <v/>
      </c>
    </row>
    <row r="165" spans="14:23">
      <c r="N165" s="2"/>
      <c r="O165" s="2"/>
      <c r="P165" s="2"/>
      <c r="Q165" s="14" t="str">
        <f t="shared" si="14"/>
        <v/>
      </c>
      <c r="R165" t="str">
        <f t="shared" si="15"/>
        <v/>
      </c>
      <c r="S165" s="47">
        <v>153</v>
      </c>
      <c r="T165" s="2">
        <f t="shared" si="13"/>
        <v>54</v>
      </c>
      <c r="U165" s="1">
        <v>3.15</v>
      </c>
      <c r="V165" s="1" t="str">
        <f t="shared" si="16"/>
        <v xml:space="preserve"> </v>
      </c>
      <c r="W165" s="49" t="str">
        <f t="shared" si="17"/>
        <v/>
      </c>
    </row>
    <row r="166" spans="14:23">
      <c r="N166" s="2"/>
      <c r="O166" s="2"/>
      <c r="P166" s="2"/>
      <c r="Q166" s="14" t="str">
        <f t="shared" si="14"/>
        <v/>
      </c>
      <c r="R166" t="str">
        <f t="shared" si="15"/>
        <v/>
      </c>
      <c r="S166" s="47">
        <v>154</v>
      </c>
      <c r="T166" s="2">
        <f t="shared" si="13"/>
        <v>55</v>
      </c>
      <c r="U166" s="1">
        <v>3.2</v>
      </c>
      <c r="V166" s="1" t="str">
        <f t="shared" si="16"/>
        <v xml:space="preserve"> </v>
      </c>
      <c r="W166" s="49" t="str">
        <f t="shared" si="17"/>
        <v/>
      </c>
    </row>
    <row r="167" spans="14:23">
      <c r="N167" s="2"/>
      <c r="O167" s="2"/>
      <c r="P167" s="2"/>
      <c r="Q167" s="14" t="str">
        <f t="shared" si="14"/>
        <v/>
      </c>
      <c r="R167" t="str">
        <f t="shared" si="15"/>
        <v/>
      </c>
      <c r="S167" s="47">
        <v>155</v>
      </c>
      <c r="T167" s="2">
        <f t="shared" si="13"/>
        <v>56</v>
      </c>
      <c r="U167" s="1">
        <v>3.25</v>
      </c>
      <c r="V167" s="1" t="str">
        <f t="shared" si="16"/>
        <v xml:space="preserve"> </v>
      </c>
      <c r="W167" s="49" t="str">
        <f t="shared" si="17"/>
        <v/>
      </c>
    </row>
    <row r="168" spans="14:23">
      <c r="N168" s="2"/>
      <c r="O168" s="2"/>
      <c r="P168" s="2"/>
      <c r="Q168" s="14" t="str">
        <f t="shared" si="14"/>
        <v/>
      </c>
      <c r="R168" t="str">
        <f t="shared" si="15"/>
        <v/>
      </c>
      <c r="S168" s="47">
        <v>156</v>
      </c>
      <c r="T168" s="2">
        <f t="shared" si="13"/>
        <v>57</v>
      </c>
      <c r="U168" s="1">
        <v>3.3</v>
      </c>
      <c r="V168" s="1" t="str">
        <f t="shared" si="16"/>
        <v xml:space="preserve"> </v>
      </c>
      <c r="W168" s="49" t="str">
        <f t="shared" si="17"/>
        <v/>
      </c>
    </row>
    <row r="169" spans="14:23">
      <c r="N169" s="2"/>
      <c r="O169" s="2"/>
      <c r="P169" s="2"/>
      <c r="Q169" s="14" t="str">
        <f t="shared" si="14"/>
        <v/>
      </c>
      <c r="R169" t="str">
        <f t="shared" si="15"/>
        <v/>
      </c>
      <c r="S169" s="47">
        <v>157</v>
      </c>
      <c r="T169" s="2">
        <f t="shared" si="13"/>
        <v>58</v>
      </c>
      <c r="U169" s="1">
        <v>3.35</v>
      </c>
      <c r="V169" s="1" t="str">
        <f t="shared" si="16"/>
        <v xml:space="preserve"> </v>
      </c>
      <c r="W169" s="49" t="str">
        <f t="shared" si="17"/>
        <v/>
      </c>
    </row>
    <row r="170" spans="14:23">
      <c r="N170" s="2"/>
      <c r="O170" s="2"/>
      <c r="P170" s="2"/>
      <c r="Q170" s="14" t="str">
        <f t="shared" si="14"/>
        <v/>
      </c>
      <c r="R170" t="str">
        <f t="shared" si="15"/>
        <v/>
      </c>
      <c r="S170" s="47">
        <v>158</v>
      </c>
      <c r="T170" s="2">
        <f t="shared" si="13"/>
        <v>59</v>
      </c>
      <c r="U170" s="1">
        <v>3.4</v>
      </c>
      <c r="V170" s="1" t="str">
        <f t="shared" si="16"/>
        <v xml:space="preserve"> </v>
      </c>
      <c r="W170" s="49" t="str">
        <f t="shared" si="17"/>
        <v/>
      </c>
    </row>
    <row r="171" spans="14:23">
      <c r="N171" s="2"/>
      <c r="O171" s="2"/>
      <c r="P171" s="2"/>
      <c r="Q171" s="14" t="str">
        <f t="shared" si="14"/>
        <v/>
      </c>
      <c r="R171" t="str">
        <f t="shared" si="15"/>
        <v/>
      </c>
      <c r="S171" s="47">
        <v>159</v>
      </c>
      <c r="T171" s="2">
        <f t="shared" si="13"/>
        <v>60</v>
      </c>
      <c r="U171" s="1">
        <v>3.45</v>
      </c>
      <c r="V171" s="1" t="str">
        <f t="shared" si="16"/>
        <v xml:space="preserve"> </v>
      </c>
      <c r="W171" s="49" t="str">
        <f t="shared" si="17"/>
        <v/>
      </c>
    </row>
    <row r="172" spans="14:23">
      <c r="N172" s="2"/>
      <c r="O172" s="2"/>
      <c r="P172" s="2"/>
      <c r="Q172" s="14" t="str">
        <f t="shared" si="14"/>
        <v/>
      </c>
      <c r="R172" t="str">
        <f t="shared" si="15"/>
        <v/>
      </c>
      <c r="S172" s="47">
        <v>160</v>
      </c>
      <c r="T172" s="2">
        <f t="shared" si="13"/>
        <v>61</v>
      </c>
      <c r="U172" s="1">
        <v>3.5</v>
      </c>
      <c r="V172" s="1" t="str">
        <f t="shared" si="16"/>
        <v xml:space="preserve"> </v>
      </c>
      <c r="W172" s="49" t="str">
        <f t="shared" si="17"/>
        <v/>
      </c>
    </row>
    <row r="173" spans="14:23">
      <c r="N173" s="2"/>
      <c r="O173" s="2"/>
      <c r="P173" s="2"/>
      <c r="Q173" s="14" t="str">
        <f t="shared" si="14"/>
        <v/>
      </c>
      <c r="R173" t="str">
        <f t="shared" si="15"/>
        <v/>
      </c>
      <c r="S173" s="47">
        <v>161</v>
      </c>
      <c r="T173" s="2">
        <f t="shared" si="13"/>
        <v>62</v>
      </c>
      <c r="U173" s="1">
        <v>3.55</v>
      </c>
      <c r="V173" s="1" t="str">
        <f t="shared" si="16"/>
        <v xml:space="preserve"> </v>
      </c>
      <c r="W173" s="49" t="str">
        <f t="shared" si="17"/>
        <v/>
      </c>
    </row>
    <row r="174" spans="14:23">
      <c r="N174" s="2"/>
      <c r="O174" s="2"/>
      <c r="P174" s="2"/>
      <c r="Q174" s="14" t="str">
        <f t="shared" si="14"/>
        <v/>
      </c>
      <c r="R174" t="str">
        <f t="shared" si="15"/>
        <v/>
      </c>
      <c r="S174" s="47">
        <v>162</v>
      </c>
      <c r="T174" s="2">
        <f t="shared" si="13"/>
        <v>63</v>
      </c>
      <c r="U174" s="1">
        <v>3.6</v>
      </c>
      <c r="V174" s="1" t="str">
        <f t="shared" si="16"/>
        <v xml:space="preserve"> </v>
      </c>
      <c r="W174" s="49" t="str">
        <f t="shared" si="17"/>
        <v/>
      </c>
    </row>
    <row r="175" spans="14:23">
      <c r="N175" s="2"/>
      <c r="O175" s="2"/>
      <c r="P175" s="2"/>
      <c r="Q175" s="14" t="str">
        <f t="shared" si="14"/>
        <v/>
      </c>
      <c r="R175" t="str">
        <f t="shared" si="15"/>
        <v/>
      </c>
      <c r="S175" s="47">
        <v>163</v>
      </c>
      <c r="T175" s="2">
        <f t="shared" si="13"/>
        <v>64</v>
      </c>
      <c r="U175" s="1">
        <v>3.65</v>
      </c>
      <c r="V175" s="1" t="str">
        <f t="shared" si="16"/>
        <v xml:space="preserve"> </v>
      </c>
      <c r="W175" s="49" t="str">
        <f t="shared" si="17"/>
        <v/>
      </c>
    </row>
    <row r="176" spans="14:23">
      <c r="N176" s="2"/>
      <c r="O176" s="2"/>
      <c r="P176" s="2"/>
      <c r="Q176" s="14" t="str">
        <f t="shared" si="14"/>
        <v/>
      </c>
      <c r="R176" t="str">
        <f t="shared" si="15"/>
        <v/>
      </c>
      <c r="S176" s="47">
        <v>164</v>
      </c>
      <c r="T176" s="2">
        <f t="shared" si="13"/>
        <v>65</v>
      </c>
      <c r="U176" s="1">
        <v>3.7</v>
      </c>
      <c r="V176" s="1" t="str">
        <f t="shared" si="16"/>
        <v xml:space="preserve"> </v>
      </c>
      <c r="W176" s="49" t="str">
        <f t="shared" si="17"/>
        <v/>
      </c>
    </row>
    <row r="177" spans="14:23">
      <c r="N177" s="2"/>
      <c r="O177" s="2"/>
      <c r="P177" s="2"/>
      <c r="Q177" s="14" t="str">
        <f t="shared" si="14"/>
        <v/>
      </c>
      <c r="R177" t="str">
        <f t="shared" si="15"/>
        <v/>
      </c>
      <c r="S177" s="47">
        <v>165</v>
      </c>
      <c r="T177" s="2">
        <f t="shared" si="13"/>
        <v>66</v>
      </c>
      <c r="U177" s="1">
        <v>3.75</v>
      </c>
      <c r="V177" s="1" t="str">
        <f t="shared" si="16"/>
        <v xml:space="preserve"> </v>
      </c>
      <c r="W177" s="49" t="str">
        <f t="shared" si="17"/>
        <v/>
      </c>
    </row>
    <row r="178" spans="14:23">
      <c r="N178" s="2"/>
      <c r="O178" s="2"/>
      <c r="P178" s="2"/>
      <c r="Q178" s="14" t="str">
        <f t="shared" si="14"/>
        <v/>
      </c>
      <c r="R178" t="str">
        <f t="shared" si="15"/>
        <v/>
      </c>
      <c r="S178" s="47">
        <v>166</v>
      </c>
      <c r="T178" s="2">
        <f t="shared" si="13"/>
        <v>67</v>
      </c>
      <c r="U178" s="1">
        <v>3.8</v>
      </c>
      <c r="V178" s="1" t="str">
        <f t="shared" si="16"/>
        <v xml:space="preserve"> </v>
      </c>
      <c r="W178" s="49" t="str">
        <f t="shared" si="17"/>
        <v/>
      </c>
    </row>
    <row r="179" spans="14:23">
      <c r="N179" s="2"/>
      <c r="O179" s="2"/>
      <c r="P179" s="2"/>
      <c r="Q179" s="14" t="str">
        <f t="shared" si="14"/>
        <v/>
      </c>
      <c r="R179" t="str">
        <f t="shared" si="15"/>
        <v/>
      </c>
      <c r="S179" s="47">
        <v>167</v>
      </c>
      <c r="T179" s="2">
        <f t="shared" si="13"/>
        <v>68</v>
      </c>
      <c r="U179" s="1">
        <v>3.85</v>
      </c>
      <c r="V179" s="1" t="str">
        <f t="shared" si="16"/>
        <v xml:space="preserve"> </v>
      </c>
      <c r="W179" s="49" t="str">
        <f t="shared" si="17"/>
        <v/>
      </c>
    </row>
    <row r="180" spans="14:23">
      <c r="N180" s="2"/>
      <c r="O180" s="2"/>
      <c r="P180" s="2"/>
      <c r="Q180" s="14" t="str">
        <f t="shared" si="14"/>
        <v/>
      </c>
      <c r="R180" t="str">
        <f t="shared" si="15"/>
        <v/>
      </c>
      <c r="S180" s="47">
        <v>168</v>
      </c>
      <c r="T180" s="2">
        <f t="shared" si="13"/>
        <v>69</v>
      </c>
      <c r="U180" s="1">
        <v>3.9</v>
      </c>
      <c r="V180" s="1" t="str">
        <f t="shared" si="16"/>
        <v xml:space="preserve"> </v>
      </c>
      <c r="W180" s="49" t="str">
        <f t="shared" si="17"/>
        <v/>
      </c>
    </row>
    <row r="181" spans="14:23">
      <c r="N181" s="2"/>
      <c r="O181" s="2"/>
      <c r="P181" s="2"/>
      <c r="Q181" s="14" t="str">
        <f t="shared" si="14"/>
        <v/>
      </c>
      <c r="R181" t="str">
        <f t="shared" si="15"/>
        <v/>
      </c>
      <c r="S181" s="47">
        <v>169</v>
      </c>
      <c r="T181" s="2">
        <f t="shared" si="13"/>
        <v>70</v>
      </c>
      <c r="U181" s="1">
        <v>3.95</v>
      </c>
      <c r="V181" s="1" t="str">
        <f t="shared" si="16"/>
        <v xml:space="preserve"> </v>
      </c>
      <c r="W181" s="49" t="str">
        <f t="shared" si="17"/>
        <v/>
      </c>
    </row>
    <row r="182" spans="14:23">
      <c r="N182" s="2"/>
      <c r="O182" s="2"/>
      <c r="P182" s="2"/>
      <c r="Q182" s="14" t="str">
        <f t="shared" si="14"/>
        <v/>
      </c>
      <c r="R182" t="str">
        <f t="shared" si="15"/>
        <v/>
      </c>
      <c r="S182" s="47">
        <v>170</v>
      </c>
      <c r="T182" s="2">
        <f t="shared" si="13"/>
        <v>71</v>
      </c>
      <c r="U182" s="1">
        <v>4</v>
      </c>
      <c r="V182" s="1" t="str">
        <f t="shared" si="16"/>
        <v xml:space="preserve"> </v>
      </c>
      <c r="W182" s="49" t="str">
        <f t="shared" si="17"/>
        <v/>
      </c>
    </row>
    <row r="183" spans="14:23">
      <c r="N183" s="2"/>
      <c r="O183" s="2"/>
      <c r="P183" s="2"/>
      <c r="Q183" s="14" t="str">
        <f t="shared" si="14"/>
        <v/>
      </c>
      <c r="R183" t="str">
        <f t="shared" si="15"/>
        <v/>
      </c>
      <c r="S183" s="47">
        <v>171</v>
      </c>
      <c r="T183" s="2">
        <f t="shared" si="13"/>
        <v>72</v>
      </c>
      <c r="U183" s="1">
        <v>4.0999999999999996</v>
      </c>
      <c r="V183" s="1" t="str">
        <f t="shared" si="16"/>
        <v xml:space="preserve"> </v>
      </c>
      <c r="W183" s="49" t="str">
        <f t="shared" si="17"/>
        <v/>
      </c>
    </row>
    <row r="184" spans="14:23">
      <c r="N184" s="2"/>
      <c r="O184" s="2"/>
      <c r="P184" s="2"/>
      <c r="Q184" s="14" t="str">
        <f t="shared" si="14"/>
        <v/>
      </c>
      <c r="R184" t="str">
        <f t="shared" si="15"/>
        <v/>
      </c>
      <c r="S184" s="47">
        <v>172</v>
      </c>
      <c r="T184" s="2">
        <f t="shared" si="13"/>
        <v>73</v>
      </c>
      <c r="U184" s="1">
        <v>4.2</v>
      </c>
      <c r="V184" s="1" t="str">
        <f t="shared" si="16"/>
        <v xml:space="preserve"> </v>
      </c>
      <c r="W184" s="49" t="str">
        <f t="shared" si="17"/>
        <v/>
      </c>
    </row>
    <row r="185" spans="14:23">
      <c r="N185" s="2"/>
      <c r="O185" s="2"/>
      <c r="P185" s="2"/>
      <c r="Q185" s="14" t="str">
        <f t="shared" si="14"/>
        <v/>
      </c>
      <c r="R185" t="str">
        <f t="shared" si="15"/>
        <v/>
      </c>
      <c r="S185" s="47">
        <v>173</v>
      </c>
      <c r="T185" s="2">
        <f t="shared" si="13"/>
        <v>74</v>
      </c>
      <c r="U185" s="1">
        <v>4.3</v>
      </c>
      <c r="V185" s="1" t="str">
        <f t="shared" si="16"/>
        <v xml:space="preserve"> </v>
      </c>
      <c r="W185" s="49" t="str">
        <f t="shared" si="17"/>
        <v/>
      </c>
    </row>
    <row r="186" spans="14:23">
      <c r="N186" s="2"/>
      <c r="O186" s="2"/>
      <c r="P186" s="2"/>
      <c r="Q186" s="14" t="str">
        <f t="shared" si="14"/>
        <v/>
      </c>
      <c r="R186" t="str">
        <f t="shared" si="15"/>
        <v/>
      </c>
      <c r="S186" s="47">
        <v>174</v>
      </c>
      <c r="T186" s="2">
        <f t="shared" si="13"/>
        <v>75</v>
      </c>
      <c r="U186" s="1">
        <v>4.4000000000000004</v>
      </c>
      <c r="V186" s="1" t="str">
        <f t="shared" si="16"/>
        <v xml:space="preserve"> </v>
      </c>
      <c r="W186" s="49" t="str">
        <f t="shared" si="17"/>
        <v/>
      </c>
    </row>
    <row r="187" spans="14:23">
      <c r="N187" s="2"/>
      <c r="O187" s="2"/>
      <c r="P187" s="2"/>
      <c r="Q187" s="14" t="str">
        <f t="shared" si="14"/>
        <v/>
      </c>
      <c r="R187" t="str">
        <f t="shared" si="15"/>
        <v/>
      </c>
      <c r="S187" s="47">
        <v>175</v>
      </c>
      <c r="T187" s="2">
        <f t="shared" si="13"/>
        <v>76</v>
      </c>
      <c r="U187" s="1">
        <v>4.5</v>
      </c>
      <c r="V187" s="1" t="str">
        <f t="shared" si="16"/>
        <v xml:space="preserve"> </v>
      </c>
      <c r="W187" s="49" t="str">
        <f t="shared" si="17"/>
        <v/>
      </c>
    </row>
    <row r="188" spans="14:23">
      <c r="N188" s="2"/>
      <c r="O188" s="2"/>
      <c r="P188" s="2"/>
      <c r="Q188" s="14" t="str">
        <f t="shared" si="14"/>
        <v/>
      </c>
      <c r="R188" t="str">
        <f t="shared" si="15"/>
        <v/>
      </c>
      <c r="S188" s="47">
        <v>176</v>
      </c>
      <c r="T188" s="2">
        <f t="shared" si="13"/>
        <v>77</v>
      </c>
      <c r="U188" s="1">
        <v>4.5999999999999996</v>
      </c>
      <c r="V188" s="1" t="str">
        <f t="shared" si="16"/>
        <v xml:space="preserve"> </v>
      </c>
      <c r="W188" s="49" t="str">
        <f t="shared" si="17"/>
        <v/>
      </c>
    </row>
    <row r="189" spans="14:23">
      <c r="N189" s="2"/>
      <c r="O189" s="2"/>
      <c r="P189" s="2"/>
      <c r="Q189" s="14" t="str">
        <f t="shared" si="14"/>
        <v/>
      </c>
      <c r="R189" t="str">
        <f t="shared" si="15"/>
        <v/>
      </c>
      <c r="S189" s="47">
        <v>177</v>
      </c>
      <c r="T189" s="2">
        <f t="shared" si="13"/>
        <v>78</v>
      </c>
      <c r="U189" s="1">
        <v>4.7</v>
      </c>
      <c r="V189" s="1" t="str">
        <f t="shared" si="16"/>
        <v xml:space="preserve"> </v>
      </c>
      <c r="W189" s="49" t="str">
        <f t="shared" si="17"/>
        <v/>
      </c>
    </row>
    <row r="190" spans="14:23">
      <c r="N190" s="2"/>
      <c r="O190" s="2"/>
      <c r="P190" s="2"/>
      <c r="Q190" s="14" t="str">
        <f t="shared" si="14"/>
        <v/>
      </c>
      <c r="R190" t="str">
        <f t="shared" si="15"/>
        <v/>
      </c>
      <c r="S190" s="47">
        <v>178</v>
      </c>
      <c r="T190" s="2">
        <f t="shared" si="13"/>
        <v>79</v>
      </c>
      <c r="U190" s="1">
        <v>4.8</v>
      </c>
      <c r="V190" s="1" t="str">
        <f t="shared" si="16"/>
        <v xml:space="preserve"> </v>
      </c>
      <c r="W190" s="49" t="str">
        <f t="shared" si="17"/>
        <v/>
      </c>
    </row>
    <row r="191" spans="14:23">
      <c r="N191" s="2"/>
      <c r="O191" s="2"/>
      <c r="P191" s="2"/>
      <c r="Q191" s="14" t="str">
        <f t="shared" si="14"/>
        <v/>
      </c>
      <c r="R191" t="str">
        <f t="shared" si="15"/>
        <v/>
      </c>
      <c r="S191" s="47">
        <v>179</v>
      </c>
      <c r="T191" s="2">
        <f t="shared" si="13"/>
        <v>80</v>
      </c>
      <c r="U191" s="1">
        <v>4.9000000000000004</v>
      </c>
      <c r="V191" s="1" t="str">
        <f t="shared" si="16"/>
        <v xml:space="preserve"> </v>
      </c>
      <c r="W191" s="49" t="str">
        <f t="shared" si="17"/>
        <v/>
      </c>
    </row>
    <row r="192" spans="14:23">
      <c r="N192" s="2"/>
      <c r="O192" s="2"/>
      <c r="P192" s="2"/>
      <c r="Q192" s="14" t="str">
        <f t="shared" si="14"/>
        <v/>
      </c>
      <c r="R192" t="str">
        <f t="shared" si="15"/>
        <v/>
      </c>
      <c r="S192" s="47">
        <v>180</v>
      </c>
      <c r="T192" s="2">
        <f t="shared" si="13"/>
        <v>81</v>
      </c>
      <c r="U192" s="1">
        <v>5</v>
      </c>
      <c r="V192" s="1" t="str">
        <f t="shared" si="16"/>
        <v xml:space="preserve"> </v>
      </c>
      <c r="W192" s="49" t="str">
        <f t="shared" si="17"/>
        <v/>
      </c>
    </row>
    <row r="193" spans="14:23">
      <c r="N193" s="2"/>
      <c r="O193" s="2"/>
      <c r="P193" s="2"/>
      <c r="Q193" s="14" t="str">
        <f t="shared" si="14"/>
        <v/>
      </c>
      <c r="R193" t="str">
        <f t="shared" si="15"/>
        <v/>
      </c>
      <c r="S193" s="47">
        <v>181</v>
      </c>
      <c r="T193" s="2">
        <f t="shared" si="13"/>
        <v>82</v>
      </c>
      <c r="U193" s="1">
        <v>5.0999999999999996</v>
      </c>
      <c r="V193" s="1" t="str">
        <f t="shared" si="16"/>
        <v xml:space="preserve"> </v>
      </c>
      <c r="W193" s="49" t="str">
        <f t="shared" si="17"/>
        <v/>
      </c>
    </row>
    <row r="194" spans="14:23">
      <c r="N194" s="2"/>
      <c r="O194" s="2"/>
      <c r="P194" s="2"/>
      <c r="Q194" s="14" t="str">
        <f t="shared" si="14"/>
        <v/>
      </c>
      <c r="R194" t="str">
        <f t="shared" si="15"/>
        <v/>
      </c>
      <c r="S194" s="47">
        <v>182</v>
      </c>
      <c r="T194" s="2">
        <f t="shared" si="13"/>
        <v>83</v>
      </c>
      <c r="U194" s="1">
        <v>5.2</v>
      </c>
      <c r="V194" s="1" t="str">
        <f t="shared" si="16"/>
        <v xml:space="preserve"> </v>
      </c>
      <c r="W194" s="49" t="str">
        <f t="shared" si="17"/>
        <v/>
      </c>
    </row>
    <row r="195" spans="14:23">
      <c r="N195" s="2"/>
      <c r="O195" s="2"/>
      <c r="P195" s="2"/>
      <c r="Q195" s="14" t="str">
        <f t="shared" si="14"/>
        <v/>
      </c>
      <c r="R195" t="str">
        <f t="shared" si="15"/>
        <v/>
      </c>
      <c r="S195" s="47">
        <v>183</v>
      </c>
      <c r="T195" s="2">
        <f t="shared" si="13"/>
        <v>84</v>
      </c>
      <c r="U195" s="1">
        <v>5.3</v>
      </c>
      <c r="V195" s="1" t="str">
        <f t="shared" si="16"/>
        <v xml:space="preserve"> </v>
      </c>
      <c r="W195" s="49" t="str">
        <f t="shared" si="17"/>
        <v/>
      </c>
    </row>
    <row r="196" spans="14:23">
      <c r="N196" s="2"/>
      <c r="O196" s="2"/>
      <c r="P196" s="2"/>
      <c r="Q196" s="14" t="str">
        <f t="shared" si="14"/>
        <v/>
      </c>
      <c r="R196" t="str">
        <f t="shared" si="15"/>
        <v/>
      </c>
      <c r="S196" s="47">
        <v>184</v>
      </c>
      <c r="T196" s="2">
        <f t="shared" si="13"/>
        <v>85</v>
      </c>
      <c r="U196" s="1">
        <v>5.4</v>
      </c>
      <c r="V196" s="1" t="str">
        <f t="shared" si="16"/>
        <v xml:space="preserve"> </v>
      </c>
      <c r="W196" s="49" t="str">
        <f t="shared" si="17"/>
        <v/>
      </c>
    </row>
    <row r="197" spans="14:23">
      <c r="N197" s="2"/>
      <c r="O197" s="2"/>
      <c r="P197" s="2"/>
      <c r="Q197" s="14" t="str">
        <f t="shared" si="14"/>
        <v/>
      </c>
      <c r="R197" t="str">
        <f t="shared" si="15"/>
        <v/>
      </c>
      <c r="S197" s="47">
        <v>185</v>
      </c>
      <c r="T197" s="2">
        <f t="shared" si="13"/>
        <v>86</v>
      </c>
      <c r="U197" s="1">
        <v>5.5</v>
      </c>
      <c r="V197" s="1" t="str">
        <f t="shared" si="16"/>
        <v xml:space="preserve"> </v>
      </c>
      <c r="W197" s="49" t="str">
        <f t="shared" si="17"/>
        <v/>
      </c>
    </row>
    <row r="198" spans="14:23">
      <c r="N198" s="2"/>
      <c r="O198" s="2"/>
      <c r="P198" s="2"/>
      <c r="Q198" s="14" t="str">
        <f t="shared" si="14"/>
        <v/>
      </c>
      <c r="R198" t="str">
        <f t="shared" si="15"/>
        <v/>
      </c>
      <c r="S198" s="47">
        <v>186</v>
      </c>
      <c r="T198" s="2">
        <f t="shared" si="13"/>
        <v>87</v>
      </c>
      <c r="U198" s="1">
        <v>5.6</v>
      </c>
      <c r="V198" s="1" t="str">
        <f t="shared" si="16"/>
        <v xml:space="preserve"> </v>
      </c>
      <c r="W198" s="49" t="str">
        <f t="shared" si="17"/>
        <v/>
      </c>
    </row>
    <row r="199" spans="14:23">
      <c r="N199" s="2"/>
      <c r="O199" s="2"/>
      <c r="P199" s="2"/>
      <c r="Q199" s="14" t="str">
        <f t="shared" si="14"/>
        <v/>
      </c>
      <c r="R199" t="str">
        <f t="shared" si="15"/>
        <v/>
      </c>
      <c r="S199" s="47">
        <v>187</v>
      </c>
      <c r="T199" s="2">
        <f t="shared" si="13"/>
        <v>88</v>
      </c>
      <c r="U199" s="1">
        <v>5.7</v>
      </c>
      <c r="V199" s="1" t="str">
        <f t="shared" si="16"/>
        <v xml:space="preserve"> </v>
      </c>
      <c r="W199" s="49" t="str">
        <f t="shared" si="17"/>
        <v/>
      </c>
    </row>
    <row r="200" spans="14:23">
      <c r="N200" s="2"/>
      <c r="O200" s="2"/>
      <c r="P200" s="2"/>
      <c r="Q200" s="14" t="str">
        <f t="shared" si="14"/>
        <v/>
      </c>
      <c r="R200" t="str">
        <f t="shared" si="15"/>
        <v/>
      </c>
      <c r="S200" s="47">
        <v>188</v>
      </c>
      <c r="T200" s="2">
        <f t="shared" si="13"/>
        <v>89</v>
      </c>
      <c r="U200" s="1">
        <v>5.8</v>
      </c>
      <c r="V200" s="1" t="str">
        <f t="shared" si="16"/>
        <v xml:space="preserve"> </v>
      </c>
      <c r="W200" s="49" t="str">
        <f t="shared" si="17"/>
        <v/>
      </c>
    </row>
    <row r="201" spans="14:23">
      <c r="N201" s="2"/>
      <c r="O201" s="2"/>
      <c r="P201" s="2"/>
      <c r="Q201" s="14" t="str">
        <f t="shared" si="14"/>
        <v/>
      </c>
      <c r="R201" t="str">
        <f t="shared" si="15"/>
        <v/>
      </c>
      <c r="S201" s="47">
        <v>189</v>
      </c>
      <c r="T201" s="2">
        <f t="shared" si="13"/>
        <v>90</v>
      </c>
      <c r="U201" s="1">
        <v>5.9</v>
      </c>
      <c r="V201" s="1" t="str">
        <f t="shared" si="16"/>
        <v xml:space="preserve"> </v>
      </c>
      <c r="W201" s="49" t="str">
        <f t="shared" si="17"/>
        <v/>
      </c>
    </row>
    <row r="202" spans="14:23">
      <c r="N202" s="2"/>
      <c r="O202" s="2"/>
      <c r="P202" s="2"/>
      <c r="Q202" s="14" t="str">
        <f t="shared" si="14"/>
        <v/>
      </c>
      <c r="R202" t="str">
        <f t="shared" si="15"/>
        <v/>
      </c>
      <c r="S202" s="47">
        <v>190</v>
      </c>
      <c r="T202" s="2">
        <f t="shared" si="13"/>
        <v>91</v>
      </c>
      <c r="U202" s="1">
        <v>6</v>
      </c>
      <c r="V202" s="1" t="str">
        <f t="shared" si="16"/>
        <v xml:space="preserve"> </v>
      </c>
      <c r="W202" s="49" t="str">
        <f t="shared" si="17"/>
        <v/>
      </c>
    </row>
    <row r="203" spans="14:23">
      <c r="N203" s="2"/>
      <c r="O203" s="2"/>
      <c r="P203" s="2"/>
      <c r="Q203" s="14" t="str">
        <f t="shared" si="14"/>
        <v/>
      </c>
      <c r="R203" t="str">
        <f t="shared" si="15"/>
        <v/>
      </c>
      <c r="S203" s="47">
        <v>191</v>
      </c>
      <c r="T203" s="2">
        <f t="shared" si="13"/>
        <v>92</v>
      </c>
      <c r="U203" s="1">
        <v>6.2</v>
      </c>
      <c r="V203" s="1" t="str">
        <f t="shared" si="16"/>
        <v xml:space="preserve"> </v>
      </c>
      <c r="W203" s="49" t="str">
        <f t="shared" si="17"/>
        <v/>
      </c>
    </row>
    <row r="204" spans="14:23">
      <c r="N204" s="2"/>
      <c r="O204" s="2"/>
      <c r="P204" s="2"/>
      <c r="Q204" s="14" t="str">
        <f t="shared" si="14"/>
        <v/>
      </c>
      <c r="R204" t="str">
        <f t="shared" si="15"/>
        <v/>
      </c>
      <c r="S204" s="47">
        <v>192</v>
      </c>
      <c r="T204" s="2">
        <f t="shared" si="13"/>
        <v>93</v>
      </c>
      <c r="U204" s="1">
        <v>6.4</v>
      </c>
      <c r="V204" s="1" t="str">
        <f t="shared" si="16"/>
        <v xml:space="preserve"> </v>
      </c>
      <c r="W204" s="49" t="str">
        <f t="shared" si="17"/>
        <v/>
      </c>
    </row>
    <row r="205" spans="14:23">
      <c r="N205" s="2"/>
      <c r="O205" s="2"/>
      <c r="P205" s="2"/>
      <c r="Q205" s="14" t="str">
        <f t="shared" si="14"/>
        <v/>
      </c>
      <c r="R205" t="str">
        <f t="shared" si="15"/>
        <v/>
      </c>
      <c r="S205" s="47">
        <v>193</v>
      </c>
      <c r="T205" s="2">
        <f t="shared" si="13"/>
        <v>94</v>
      </c>
      <c r="U205" s="1">
        <v>6.6</v>
      </c>
      <c r="V205" s="1" t="str">
        <f t="shared" si="16"/>
        <v xml:space="preserve"> </v>
      </c>
      <c r="W205" s="49" t="str">
        <f t="shared" si="17"/>
        <v/>
      </c>
    </row>
    <row r="206" spans="14:23">
      <c r="N206" s="2"/>
      <c r="O206" s="2"/>
      <c r="P206" s="2"/>
      <c r="Q206" s="14" t="str">
        <f t="shared" si="14"/>
        <v/>
      </c>
      <c r="R206" t="str">
        <f t="shared" si="15"/>
        <v/>
      </c>
      <c r="S206" s="47">
        <v>194</v>
      </c>
      <c r="T206" s="2">
        <f t="shared" ref="T206:T269" si="18">IF(V206=1,1,IF(AND(ISNUMBER(T205),T205&gt;100)," ",IF(AND(ISNUMBER(T205),T205+1&lt;102),T205+1," ")))</f>
        <v>95</v>
      </c>
      <c r="U206" s="1">
        <v>6.8</v>
      </c>
      <c r="V206" s="1" t="str">
        <f t="shared" si="16"/>
        <v xml:space="preserve"> </v>
      </c>
      <c r="W206" s="49" t="str">
        <f t="shared" si="17"/>
        <v/>
      </c>
    </row>
    <row r="207" spans="14:23">
      <c r="N207" s="2"/>
      <c r="O207" s="2"/>
      <c r="P207" s="2"/>
      <c r="Q207" s="14" t="str">
        <f t="shared" si="14"/>
        <v/>
      </c>
      <c r="R207" t="str">
        <f t="shared" si="15"/>
        <v/>
      </c>
      <c r="S207" s="47">
        <v>195</v>
      </c>
      <c r="T207" s="2">
        <f t="shared" si="18"/>
        <v>96</v>
      </c>
      <c r="U207" s="1">
        <v>7</v>
      </c>
      <c r="V207" s="1" t="str">
        <f t="shared" si="16"/>
        <v xml:space="preserve"> </v>
      </c>
      <c r="W207" s="49" t="str">
        <f t="shared" si="17"/>
        <v/>
      </c>
    </row>
    <row r="208" spans="14:23">
      <c r="N208" s="2"/>
      <c r="O208" s="2"/>
      <c r="P208" s="2"/>
      <c r="Q208" s="14" t="str">
        <f t="shared" ref="Q208:Q271" si="19">IF($A$9&gt;$A$10,"",IF(U208=$A$9,1,IF(U209=$A$10,2,"")))</f>
        <v/>
      </c>
      <c r="R208" t="str">
        <f t="shared" ref="R208:R271" si="20">IF($A$9&gt;$A$10,"",IF(U208=$A$10,2,""))</f>
        <v/>
      </c>
      <c r="S208" s="47">
        <v>196</v>
      </c>
      <c r="T208" s="2">
        <f t="shared" si="18"/>
        <v>97</v>
      </c>
      <c r="U208" s="1">
        <v>7.2</v>
      </c>
      <c r="V208" s="1" t="str">
        <f t="shared" ref="V208:V271" si="21">IF(U208=$A$9,1,IF(U208=$A$10,2," "))</f>
        <v xml:space="preserve"> </v>
      </c>
      <c r="W208" s="49" t="str">
        <f t="shared" ref="W208:W271" si="22">IF(Q208=1,1,IF(R207=2,"",W207))</f>
        <v/>
      </c>
    </row>
    <row r="209" spans="14:23">
      <c r="N209" s="2"/>
      <c r="O209" s="2"/>
      <c r="P209" s="2"/>
      <c r="Q209" s="14" t="str">
        <f t="shared" si="19"/>
        <v/>
      </c>
      <c r="R209" t="str">
        <f t="shared" si="20"/>
        <v/>
      </c>
      <c r="S209" s="47">
        <v>197</v>
      </c>
      <c r="T209" s="2">
        <f t="shared" si="18"/>
        <v>98</v>
      </c>
      <c r="U209" s="1">
        <v>7.4</v>
      </c>
      <c r="V209" s="1" t="str">
        <f t="shared" si="21"/>
        <v xml:space="preserve"> </v>
      </c>
      <c r="W209" s="49" t="str">
        <f t="shared" si="22"/>
        <v/>
      </c>
    </row>
    <row r="210" spans="14:23">
      <c r="N210" s="2"/>
      <c r="O210" s="2"/>
      <c r="P210" s="2"/>
      <c r="Q210" s="14" t="str">
        <f t="shared" si="19"/>
        <v/>
      </c>
      <c r="R210" t="str">
        <f t="shared" si="20"/>
        <v/>
      </c>
      <c r="S210" s="47">
        <v>198</v>
      </c>
      <c r="T210" s="2">
        <f t="shared" si="18"/>
        <v>99</v>
      </c>
      <c r="U210" s="1">
        <v>7.6</v>
      </c>
      <c r="V210" s="1" t="str">
        <f t="shared" si="21"/>
        <v xml:space="preserve"> </v>
      </c>
      <c r="W210" s="49" t="str">
        <f t="shared" si="22"/>
        <v/>
      </c>
    </row>
    <row r="211" spans="14:23">
      <c r="N211" s="2"/>
      <c r="O211" s="2"/>
      <c r="P211" s="2"/>
      <c r="Q211" s="14" t="str">
        <f t="shared" si="19"/>
        <v/>
      </c>
      <c r="R211" t="str">
        <f t="shared" si="20"/>
        <v/>
      </c>
      <c r="S211" s="47">
        <v>199</v>
      </c>
      <c r="T211" s="2">
        <f t="shared" si="18"/>
        <v>100</v>
      </c>
      <c r="U211" s="1">
        <v>7.8</v>
      </c>
      <c r="V211" s="1" t="str">
        <f t="shared" si="21"/>
        <v xml:space="preserve"> </v>
      </c>
      <c r="W211" s="49" t="str">
        <f t="shared" si="22"/>
        <v/>
      </c>
    </row>
    <row r="212" spans="14:23">
      <c r="N212" s="2"/>
      <c r="O212" s="2"/>
      <c r="P212" s="2"/>
      <c r="Q212" s="14" t="str">
        <f t="shared" si="19"/>
        <v/>
      </c>
      <c r="R212" t="str">
        <f t="shared" si="20"/>
        <v/>
      </c>
      <c r="S212" s="47">
        <v>200</v>
      </c>
      <c r="T212" s="2">
        <f t="shared" si="18"/>
        <v>101</v>
      </c>
      <c r="U212" s="1">
        <v>8</v>
      </c>
      <c r="V212" s="1" t="str">
        <f t="shared" si="21"/>
        <v xml:space="preserve"> </v>
      </c>
      <c r="W212" s="49" t="str">
        <f t="shared" si="22"/>
        <v/>
      </c>
    </row>
    <row r="213" spans="14:23">
      <c r="N213" s="2"/>
      <c r="O213" s="2"/>
      <c r="P213" s="2"/>
      <c r="Q213" s="14" t="str">
        <f t="shared" si="19"/>
        <v/>
      </c>
      <c r="R213" t="str">
        <f t="shared" si="20"/>
        <v/>
      </c>
      <c r="S213" s="47">
        <v>201</v>
      </c>
      <c r="T213" s="2" t="str">
        <f t="shared" si="18"/>
        <v xml:space="preserve"> </v>
      </c>
      <c r="U213" s="1">
        <v>8.1999999999999993</v>
      </c>
      <c r="V213" s="1" t="str">
        <f t="shared" si="21"/>
        <v xml:space="preserve"> </v>
      </c>
      <c r="W213" s="49" t="str">
        <f t="shared" si="22"/>
        <v/>
      </c>
    </row>
    <row r="214" spans="14:23">
      <c r="N214" s="2"/>
      <c r="O214" s="2"/>
      <c r="P214" s="2"/>
      <c r="Q214" s="14" t="str">
        <f t="shared" si="19"/>
        <v/>
      </c>
      <c r="R214" t="str">
        <f t="shared" si="20"/>
        <v/>
      </c>
      <c r="S214" s="47">
        <v>202</v>
      </c>
      <c r="T214" s="2" t="e">
        <f t="shared" si="18"/>
        <v>#VALUE!</v>
      </c>
      <c r="U214" s="1">
        <v>8.4</v>
      </c>
      <c r="V214" s="1" t="str">
        <f t="shared" si="21"/>
        <v xml:space="preserve"> </v>
      </c>
      <c r="W214" s="49" t="str">
        <f t="shared" si="22"/>
        <v/>
      </c>
    </row>
    <row r="215" spans="14:23">
      <c r="N215" s="2"/>
      <c r="O215" s="2"/>
      <c r="P215" s="2"/>
      <c r="Q215" s="14" t="str">
        <f t="shared" si="19"/>
        <v/>
      </c>
      <c r="R215" t="str">
        <f t="shared" si="20"/>
        <v/>
      </c>
      <c r="S215" s="47">
        <v>203</v>
      </c>
      <c r="T215" s="2" t="e">
        <f t="shared" si="18"/>
        <v>#VALUE!</v>
      </c>
      <c r="U215" s="1">
        <v>8.6</v>
      </c>
      <c r="V215" s="1" t="str">
        <f t="shared" si="21"/>
        <v xml:space="preserve"> </v>
      </c>
      <c r="W215" s="49" t="str">
        <f t="shared" si="22"/>
        <v/>
      </c>
    </row>
    <row r="216" spans="14:23">
      <c r="N216" s="2"/>
      <c r="O216" s="2"/>
      <c r="P216" s="2"/>
      <c r="Q216" s="14" t="str">
        <f t="shared" si="19"/>
        <v/>
      </c>
      <c r="R216" t="str">
        <f t="shared" si="20"/>
        <v/>
      </c>
      <c r="S216" s="47">
        <v>204</v>
      </c>
      <c r="T216" s="2" t="e">
        <f t="shared" si="18"/>
        <v>#VALUE!</v>
      </c>
      <c r="U216" s="1">
        <v>8.8000000000000007</v>
      </c>
      <c r="V216" s="1" t="str">
        <f t="shared" si="21"/>
        <v xml:space="preserve"> </v>
      </c>
      <c r="W216" s="49" t="str">
        <f t="shared" si="22"/>
        <v/>
      </c>
    </row>
    <row r="217" spans="14:23">
      <c r="N217" s="2"/>
      <c r="O217" s="2"/>
      <c r="P217" s="2"/>
      <c r="Q217" s="14" t="str">
        <f t="shared" si="19"/>
        <v/>
      </c>
      <c r="R217" t="str">
        <f t="shared" si="20"/>
        <v/>
      </c>
      <c r="S217" s="47">
        <v>205</v>
      </c>
      <c r="T217" s="2" t="e">
        <f t="shared" si="18"/>
        <v>#VALUE!</v>
      </c>
      <c r="U217" s="1">
        <v>9</v>
      </c>
      <c r="V217" s="1" t="str">
        <f t="shared" si="21"/>
        <v xml:space="preserve"> </v>
      </c>
      <c r="W217" s="49" t="str">
        <f t="shared" si="22"/>
        <v/>
      </c>
    </row>
    <row r="218" spans="14:23">
      <c r="N218" s="2"/>
      <c r="O218" s="2"/>
      <c r="P218" s="2"/>
      <c r="Q218" s="14" t="str">
        <f t="shared" si="19"/>
        <v/>
      </c>
      <c r="R218" t="str">
        <f t="shared" si="20"/>
        <v/>
      </c>
      <c r="S218" s="47">
        <v>206</v>
      </c>
      <c r="T218" s="2" t="e">
        <f t="shared" si="18"/>
        <v>#VALUE!</v>
      </c>
      <c r="U218" s="1">
        <v>9.1999999999999993</v>
      </c>
      <c r="V218" s="1" t="str">
        <f t="shared" si="21"/>
        <v xml:space="preserve"> </v>
      </c>
      <c r="W218" s="49" t="str">
        <f t="shared" si="22"/>
        <v/>
      </c>
    </row>
    <row r="219" spans="14:23">
      <c r="N219" s="2"/>
      <c r="O219" s="2"/>
      <c r="P219" s="2"/>
      <c r="Q219" s="14" t="str">
        <f t="shared" si="19"/>
        <v/>
      </c>
      <c r="R219" t="str">
        <f t="shared" si="20"/>
        <v/>
      </c>
      <c r="S219" s="47">
        <v>207</v>
      </c>
      <c r="T219" s="2" t="e">
        <f t="shared" si="18"/>
        <v>#VALUE!</v>
      </c>
      <c r="U219" s="1">
        <v>9.4</v>
      </c>
      <c r="V219" s="1" t="str">
        <f t="shared" si="21"/>
        <v xml:space="preserve"> </v>
      </c>
      <c r="W219" s="49" t="str">
        <f t="shared" si="22"/>
        <v/>
      </c>
    </row>
    <row r="220" spans="14:23">
      <c r="N220" s="2"/>
      <c r="O220" s="2"/>
      <c r="P220" s="2"/>
      <c r="Q220" s="14" t="str">
        <f t="shared" si="19"/>
        <v/>
      </c>
      <c r="R220" t="str">
        <f t="shared" si="20"/>
        <v/>
      </c>
      <c r="S220" s="47">
        <v>208</v>
      </c>
      <c r="T220" s="2" t="e">
        <f t="shared" si="18"/>
        <v>#VALUE!</v>
      </c>
      <c r="U220" s="1">
        <v>9.6</v>
      </c>
      <c r="V220" s="1" t="str">
        <f t="shared" si="21"/>
        <v xml:space="preserve"> </v>
      </c>
      <c r="W220" s="49" t="str">
        <f t="shared" si="22"/>
        <v/>
      </c>
    </row>
    <row r="221" spans="14:23">
      <c r="N221" s="2"/>
      <c r="O221" s="2"/>
      <c r="P221" s="2"/>
      <c r="Q221" s="14" t="str">
        <f t="shared" si="19"/>
        <v/>
      </c>
      <c r="R221" t="str">
        <f t="shared" si="20"/>
        <v/>
      </c>
      <c r="S221" s="47">
        <v>209</v>
      </c>
      <c r="T221" s="2" t="e">
        <f t="shared" si="18"/>
        <v>#VALUE!</v>
      </c>
      <c r="U221" s="1">
        <v>9.8000000000000007</v>
      </c>
      <c r="V221" s="1" t="str">
        <f t="shared" si="21"/>
        <v xml:space="preserve"> </v>
      </c>
      <c r="W221" s="49" t="str">
        <f t="shared" si="22"/>
        <v/>
      </c>
    </row>
    <row r="222" spans="14:23">
      <c r="N222" s="2"/>
      <c r="O222" s="2"/>
      <c r="P222" s="2"/>
      <c r="Q222" s="14" t="str">
        <f t="shared" si="19"/>
        <v/>
      </c>
      <c r="R222" t="str">
        <f t="shared" si="20"/>
        <v/>
      </c>
      <c r="S222" s="47">
        <v>210</v>
      </c>
      <c r="T222" s="2" t="e">
        <f t="shared" si="18"/>
        <v>#VALUE!</v>
      </c>
      <c r="U222" s="1">
        <v>10</v>
      </c>
      <c r="V222" s="1" t="str">
        <f t="shared" si="21"/>
        <v xml:space="preserve"> </v>
      </c>
      <c r="W222" s="49" t="str">
        <f t="shared" si="22"/>
        <v/>
      </c>
    </row>
    <row r="223" spans="14:23">
      <c r="N223" s="2"/>
      <c r="O223" s="2"/>
      <c r="P223" s="2"/>
      <c r="Q223" s="14" t="str">
        <f t="shared" si="19"/>
        <v/>
      </c>
      <c r="R223" t="str">
        <f t="shared" si="20"/>
        <v/>
      </c>
      <c r="S223" s="47">
        <v>211</v>
      </c>
      <c r="T223" s="2" t="e">
        <f t="shared" si="18"/>
        <v>#VALUE!</v>
      </c>
      <c r="U223" s="1">
        <v>10.5</v>
      </c>
      <c r="V223" s="1" t="str">
        <f t="shared" si="21"/>
        <v xml:space="preserve"> </v>
      </c>
      <c r="W223" s="49" t="str">
        <f t="shared" si="22"/>
        <v/>
      </c>
    </row>
    <row r="224" spans="14:23">
      <c r="N224" s="2"/>
      <c r="O224" s="2"/>
      <c r="P224" s="2"/>
      <c r="Q224" s="14" t="str">
        <f t="shared" si="19"/>
        <v/>
      </c>
      <c r="R224" t="str">
        <f t="shared" si="20"/>
        <v/>
      </c>
      <c r="S224" s="47">
        <v>212</v>
      </c>
      <c r="T224" s="2" t="e">
        <f t="shared" si="18"/>
        <v>#VALUE!</v>
      </c>
      <c r="U224" s="1">
        <v>11</v>
      </c>
      <c r="V224" s="1" t="str">
        <f t="shared" si="21"/>
        <v xml:space="preserve"> </v>
      </c>
      <c r="W224" s="49" t="str">
        <f t="shared" si="22"/>
        <v/>
      </c>
    </row>
    <row r="225" spans="14:23">
      <c r="N225" s="2"/>
      <c r="O225" s="2"/>
      <c r="P225" s="2"/>
      <c r="Q225" s="14" t="str">
        <f t="shared" si="19"/>
        <v/>
      </c>
      <c r="R225" t="str">
        <f t="shared" si="20"/>
        <v/>
      </c>
      <c r="S225" s="47">
        <v>213</v>
      </c>
      <c r="T225" s="2" t="e">
        <f t="shared" si="18"/>
        <v>#VALUE!</v>
      </c>
      <c r="U225" s="1">
        <v>11.5</v>
      </c>
      <c r="V225" s="1" t="str">
        <f t="shared" si="21"/>
        <v xml:space="preserve"> </v>
      </c>
      <c r="W225" s="49" t="str">
        <f t="shared" si="22"/>
        <v/>
      </c>
    </row>
    <row r="226" spans="14:23">
      <c r="N226" s="2"/>
      <c r="O226" s="2"/>
      <c r="P226" s="2"/>
      <c r="Q226" s="14" t="str">
        <f t="shared" si="19"/>
        <v/>
      </c>
      <c r="R226" t="str">
        <f t="shared" si="20"/>
        <v/>
      </c>
      <c r="S226" s="47">
        <v>214</v>
      </c>
      <c r="T226" s="2" t="e">
        <f t="shared" si="18"/>
        <v>#VALUE!</v>
      </c>
      <c r="U226" s="1">
        <v>12</v>
      </c>
      <c r="V226" s="1" t="str">
        <f t="shared" si="21"/>
        <v xml:space="preserve"> </v>
      </c>
      <c r="W226" s="49" t="str">
        <f t="shared" si="22"/>
        <v/>
      </c>
    </row>
    <row r="227" spans="14:23">
      <c r="N227" s="2"/>
      <c r="O227" s="2"/>
      <c r="P227" s="2"/>
      <c r="Q227" s="14" t="str">
        <f t="shared" si="19"/>
        <v/>
      </c>
      <c r="R227" t="str">
        <f t="shared" si="20"/>
        <v/>
      </c>
      <c r="S227" s="47">
        <v>215</v>
      </c>
      <c r="T227" s="2" t="e">
        <f t="shared" si="18"/>
        <v>#VALUE!</v>
      </c>
      <c r="U227" s="1">
        <v>12.5</v>
      </c>
      <c r="V227" s="1" t="str">
        <f t="shared" si="21"/>
        <v xml:space="preserve"> </v>
      </c>
      <c r="W227" s="49" t="str">
        <f t="shared" si="22"/>
        <v/>
      </c>
    </row>
    <row r="228" spans="14:23">
      <c r="N228" s="2"/>
      <c r="O228" s="2"/>
      <c r="P228" s="2"/>
      <c r="Q228" s="14" t="str">
        <f t="shared" si="19"/>
        <v/>
      </c>
      <c r="R228" t="str">
        <f t="shared" si="20"/>
        <v/>
      </c>
      <c r="S228" s="47">
        <v>216</v>
      </c>
      <c r="T228" s="2" t="e">
        <f t="shared" si="18"/>
        <v>#VALUE!</v>
      </c>
      <c r="U228" s="1">
        <v>13</v>
      </c>
      <c r="V228" s="1" t="str">
        <f t="shared" si="21"/>
        <v xml:space="preserve"> </v>
      </c>
      <c r="W228" s="49" t="str">
        <f t="shared" si="22"/>
        <v/>
      </c>
    </row>
    <row r="229" spans="14:23">
      <c r="N229" s="2"/>
      <c r="O229" s="2"/>
      <c r="P229" s="2"/>
      <c r="Q229" s="14" t="str">
        <f t="shared" si="19"/>
        <v/>
      </c>
      <c r="R229" t="str">
        <f t="shared" si="20"/>
        <v/>
      </c>
      <c r="S229" s="47">
        <v>217</v>
      </c>
      <c r="T229" s="2" t="e">
        <f t="shared" si="18"/>
        <v>#VALUE!</v>
      </c>
      <c r="U229" s="1">
        <v>13.5</v>
      </c>
      <c r="V229" s="1" t="str">
        <f t="shared" si="21"/>
        <v xml:space="preserve"> </v>
      </c>
      <c r="W229" s="49" t="str">
        <f t="shared" si="22"/>
        <v/>
      </c>
    </row>
    <row r="230" spans="14:23">
      <c r="N230" s="2"/>
      <c r="O230" s="2"/>
      <c r="P230" s="2"/>
      <c r="Q230" s="14" t="str">
        <f t="shared" si="19"/>
        <v/>
      </c>
      <c r="R230" t="str">
        <f t="shared" si="20"/>
        <v/>
      </c>
      <c r="S230" s="47">
        <v>218</v>
      </c>
      <c r="T230" s="2" t="e">
        <f t="shared" si="18"/>
        <v>#VALUE!</v>
      </c>
      <c r="U230" s="1">
        <v>14</v>
      </c>
      <c r="V230" s="1" t="str">
        <f t="shared" si="21"/>
        <v xml:space="preserve"> </v>
      </c>
      <c r="W230" s="49" t="str">
        <f t="shared" si="22"/>
        <v/>
      </c>
    </row>
    <row r="231" spans="14:23">
      <c r="N231" s="2"/>
      <c r="O231" s="2"/>
      <c r="P231" s="2"/>
      <c r="Q231" s="14" t="str">
        <f t="shared" si="19"/>
        <v/>
      </c>
      <c r="R231" t="str">
        <f t="shared" si="20"/>
        <v/>
      </c>
      <c r="S231" s="47">
        <v>219</v>
      </c>
      <c r="T231" s="2" t="e">
        <f t="shared" si="18"/>
        <v>#VALUE!</v>
      </c>
      <c r="U231" s="1">
        <v>14.5</v>
      </c>
      <c r="V231" s="1" t="str">
        <f t="shared" si="21"/>
        <v xml:space="preserve"> </v>
      </c>
      <c r="W231" s="49" t="str">
        <f t="shared" si="22"/>
        <v/>
      </c>
    </row>
    <row r="232" spans="14:23">
      <c r="N232" s="2"/>
      <c r="O232" s="2"/>
      <c r="P232" s="2"/>
      <c r="Q232" s="14" t="str">
        <f t="shared" si="19"/>
        <v/>
      </c>
      <c r="R232" t="str">
        <f t="shared" si="20"/>
        <v/>
      </c>
      <c r="S232" s="47">
        <v>220</v>
      </c>
      <c r="T232" s="2" t="e">
        <f t="shared" si="18"/>
        <v>#VALUE!</v>
      </c>
      <c r="U232" s="1">
        <v>15</v>
      </c>
      <c r="V232" s="1" t="str">
        <f t="shared" si="21"/>
        <v xml:space="preserve"> </v>
      </c>
      <c r="W232" s="49" t="str">
        <f t="shared" si="22"/>
        <v/>
      </c>
    </row>
    <row r="233" spans="14:23">
      <c r="N233" s="2"/>
      <c r="O233" s="2"/>
      <c r="P233" s="2"/>
      <c r="Q233" s="14" t="str">
        <f t="shared" si="19"/>
        <v/>
      </c>
      <c r="R233" t="str">
        <f t="shared" si="20"/>
        <v/>
      </c>
      <c r="S233" s="47">
        <v>221</v>
      </c>
      <c r="T233" s="2" t="e">
        <f t="shared" si="18"/>
        <v>#VALUE!</v>
      </c>
      <c r="U233" s="1">
        <v>15.5</v>
      </c>
      <c r="V233" s="1" t="str">
        <f t="shared" si="21"/>
        <v xml:space="preserve"> </v>
      </c>
      <c r="W233" s="49" t="str">
        <f t="shared" si="22"/>
        <v/>
      </c>
    </row>
    <row r="234" spans="14:23">
      <c r="N234" s="2"/>
      <c r="O234" s="2"/>
      <c r="P234" s="2"/>
      <c r="Q234" s="14" t="str">
        <f t="shared" si="19"/>
        <v/>
      </c>
      <c r="R234" t="str">
        <f t="shared" si="20"/>
        <v/>
      </c>
      <c r="S234" s="47">
        <v>222</v>
      </c>
      <c r="T234" s="2" t="e">
        <f t="shared" si="18"/>
        <v>#VALUE!</v>
      </c>
      <c r="U234" s="1">
        <v>16</v>
      </c>
      <c r="V234" s="1" t="str">
        <f t="shared" si="21"/>
        <v xml:space="preserve"> </v>
      </c>
      <c r="W234" s="49" t="str">
        <f t="shared" si="22"/>
        <v/>
      </c>
    </row>
    <row r="235" spans="14:23">
      <c r="N235" s="2"/>
      <c r="O235" s="2"/>
      <c r="P235" s="2"/>
      <c r="Q235" s="14" t="str">
        <f t="shared" si="19"/>
        <v/>
      </c>
      <c r="R235" t="str">
        <f t="shared" si="20"/>
        <v/>
      </c>
      <c r="S235" s="47">
        <v>223</v>
      </c>
      <c r="T235" s="2" t="e">
        <f t="shared" si="18"/>
        <v>#VALUE!</v>
      </c>
      <c r="U235" s="1">
        <v>16.5</v>
      </c>
      <c r="V235" s="1" t="str">
        <f t="shared" si="21"/>
        <v xml:space="preserve"> </v>
      </c>
      <c r="W235" s="49" t="str">
        <f t="shared" si="22"/>
        <v/>
      </c>
    </row>
    <row r="236" spans="14:23">
      <c r="N236" s="2"/>
      <c r="O236" s="2"/>
      <c r="P236" s="2"/>
      <c r="Q236" s="14" t="str">
        <f t="shared" si="19"/>
        <v/>
      </c>
      <c r="R236" t="str">
        <f t="shared" si="20"/>
        <v/>
      </c>
      <c r="S236" s="47">
        <v>224</v>
      </c>
      <c r="T236" s="2" t="e">
        <f t="shared" si="18"/>
        <v>#VALUE!</v>
      </c>
      <c r="U236" s="1">
        <v>17</v>
      </c>
      <c r="V236" s="1" t="str">
        <f t="shared" si="21"/>
        <v xml:space="preserve"> </v>
      </c>
      <c r="W236" s="49" t="str">
        <f t="shared" si="22"/>
        <v/>
      </c>
    </row>
    <row r="237" spans="14:23">
      <c r="N237" s="2"/>
      <c r="O237" s="2"/>
      <c r="P237" s="2"/>
      <c r="Q237" s="14" t="str">
        <f t="shared" si="19"/>
        <v/>
      </c>
      <c r="R237" t="str">
        <f t="shared" si="20"/>
        <v/>
      </c>
      <c r="S237" s="47">
        <v>225</v>
      </c>
      <c r="T237" s="2" t="e">
        <f t="shared" si="18"/>
        <v>#VALUE!</v>
      </c>
      <c r="U237" s="1">
        <v>17.5</v>
      </c>
      <c r="V237" s="1" t="str">
        <f t="shared" si="21"/>
        <v xml:space="preserve"> </v>
      </c>
      <c r="W237" s="49" t="str">
        <f t="shared" si="22"/>
        <v/>
      </c>
    </row>
    <row r="238" spans="14:23">
      <c r="N238" s="2"/>
      <c r="O238" s="2"/>
      <c r="P238" s="2"/>
      <c r="Q238" s="14" t="str">
        <f t="shared" si="19"/>
        <v/>
      </c>
      <c r="R238" t="str">
        <f t="shared" si="20"/>
        <v/>
      </c>
      <c r="S238" s="47">
        <v>226</v>
      </c>
      <c r="T238" s="2" t="e">
        <f t="shared" si="18"/>
        <v>#VALUE!</v>
      </c>
      <c r="U238" s="1">
        <v>18</v>
      </c>
      <c r="V238" s="1" t="str">
        <f t="shared" si="21"/>
        <v xml:space="preserve"> </v>
      </c>
      <c r="W238" s="49" t="str">
        <f t="shared" si="22"/>
        <v/>
      </c>
    </row>
    <row r="239" spans="14:23">
      <c r="N239" s="2"/>
      <c r="O239" s="2"/>
      <c r="P239" s="2"/>
      <c r="Q239" s="14" t="str">
        <f t="shared" si="19"/>
        <v/>
      </c>
      <c r="R239" t="str">
        <f t="shared" si="20"/>
        <v/>
      </c>
      <c r="S239" s="47">
        <v>227</v>
      </c>
      <c r="T239" s="2" t="e">
        <f t="shared" si="18"/>
        <v>#VALUE!</v>
      </c>
      <c r="U239" s="1">
        <v>18.5</v>
      </c>
      <c r="V239" s="1" t="str">
        <f t="shared" si="21"/>
        <v xml:space="preserve"> </v>
      </c>
      <c r="W239" s="49" t="str">
        <f t="shared" si="22"/>
        <v/>
      </c>
    </row>
    <row r="240" spans="14:23">
      <c r="N240" s="2"/>
      <c r="O240" s="2"/>
      <c r="P240" s="2"/>
      <c r="Q240" s="14" t="str">
        <f t="shared" si="19"/>
        <v/>
      </c>
      <c r="R240" t="str">
        <f t="shared" si="20"/>
        <v/>
      </c>
      <c r="S240" s="47">
        <v>228</v>
      </c>
      <c r="T240" s="2" t="e">
        <f t="shared" si="18"/>
        <v>#VALUE!</v>
      </c>
      <c r="U240" s="1">
        <v>19</v>
      </c>
      <c r="V240" s="1" t="str">
        <f t="shared" si="21"/>
        <v xml:space="preserve"> </v>
      </c>
      <c r="W240" s="49" t="str">
        <f t="shared" si="22"/>
        <v/>
      </c>
    </row>
    <row r="241" spans="14:23">
      <c r="N241" s="2"/>
      <c r="O241" s="2"/>
      <c r="P241" s="2"/>
      <c r="Q241" s="14" t="str">
        <f t="shared" si="19"/>
        <v/>
      </c>
      <c r="R241" t="str">
        <f t="shared" si="20"/>
        <v/>
      </c>
      <c r="S241" s="47">
        <v>229</v>
      </c>
      <c r="T241" s="2" t="e">
        <f t="shared" si="18"/>
        <v>#VALUE!</v>
      </c>
      <c r="U241" s="1">
        <v>19.5</v>
      </c>
      <c r="V241" s="1" t="str">
        <f t="shared" si="21"/>
        <v xml:space="preserve"> </v>
      </c>
      <c r="W241" s="49" t="str">
        <f t="shared" si="22"/>
        <v/>
      </c>
    </row>
    <row r="242" spans="14:23">
      <c r="N242" s="2"/>
      <c r="O242" s="2"/>
      <c r="P242" s="2"/>
      <c r="Q242" s="14" t="str">
        <f t="shared" si="19"/>
        <v/>
      </c>
      <c r="R242" t="str">
        <f t="shared" si="20"/>
        <v/>
      </c>
      <c r="S242" s="47">
        <v>230</v>
      </c>
      <c r="T242" s="2" t="e">
        <f t="shared" si="18"/>
        <v>#VALUE!</v>
      </c>
      <c r="U242" s="1">
        <v>20</v>
      </c>
      <c r="V242" s="1" t="str">
        <f t="shared" si="21"/>
        <v xml:space="preserve"> </v>
      </c>
      <c r="W242" s="49" t="str">
        <f t="shared" si="22"/>
        <v/>
      </c>
    </row>
    <row r="243" spans="14:23">
      <c r="N243" s="2"/>
      <c r="O243" s="2"/>
      <c r="P243" s="2"/>
      <c r="Q243" s="14" t="str">
        <f t="shared" si="19"/>
        <v/>
      </c>
      <c r="R243" t="str">
        <f t="shared" si="20"/>
        <v/>
      </c>
      <c r="S243" s="47">
        <v>231</v>
      </c>
      <c r="T243" s="2" t="e">
        <f t="shared" si="18"/>
        <v>#VALUE!</v>
      </c>
      <c r="U243" s="1">
        <v>21</v>
      </c>
      <c r="V243" s="1" t="str">
        <f t="shared" si="21"/>
        <v xml:space="preserve"> </v>
      </c>
      <c r="W243" s="49" t="str">
        <f t="shared" si="22"/>
        <v/>
      </c>
    </row>
    <row r="244" spans="14:23">
      <c r="N244" s="2"/>
      <c r="O244" s="2"/>
      <c r="P244" s="2"/>
      <c r="Q244" s="14" t="str">
        <f t="shared" si="19"/>
        <v/>
      </c>
      <c r="R244" t="str">
        <f t="shared" si="20"/>
        <v/>
      </c>
      <c r="S244" s="47">
        <v>232</v>
      </c>
      <c r="T244" s="2" t="e">
        <f t="shared" si="18"/>
        <v>#VALUE!</v>
      </c>
      <c r="U244" s="1">
        <v>22</v>
      </c>
      <c r="V244" s="1" t="str">
        <f t="shared" si="21"/>
        <v xml:space="preserve"> </v>
      </c>
      <c r="W244" s="49" t="str">
        <f t="shared" si="22"/>
        <v/>
      </c>
    </row>
    <row r="245" spans="14:23">
      <c r="N245" s="2"/>
      <c r="O245" s="2"/>
      <c r="P245" s="2"/>
      <c r="Q245" s="14" t="str">
        <f t="shared" si="19"/>
        <v/>
      </c>
      <c r="R245" t="str">
        <f t="shared" si="20"/>
        <v/>
      </c>
      <c r="S245" s="47">
        <v>233</v>
      </c>
      <c r="T245" s="2" t="e">
        <f t="shared" si="18"/>
        <v>#VALUE!</v>
      </c>
      <c r="U245" s="1">
        <v>23</v>
      </c>
      <c r="V245" s="1" t="str">
        <f t="shared" si="21"/>
        <v xml:space="preserve"> </v>
      </c>
      <c r="W245" s="49" t="str">
        <f t="shared" si="22"/>
        <v/>
      </c>
    </row>
    <row r="246" spans="14:23">
      <c r="N246" s="2"/>
      <c r="O246" s="2"/>
      <c r="P246" s="2"/>
      <c r="Q246" s="14" t="str">
        <f t="shared" si="19"/>
        <v/>
      </c>
      <c r="R246" t="str">
        <f t="shared" si="20"/>
        <v/>
      </c>
      <c r="S246" s="47">
        <v>234</v>
      </c>
      <c r="T246" s="2" t="e">
        <f t="shared" si="18"/>
        <v>#VALUE!</v>
      </c>
      <c r="U246" s="1">
        <v>24</v>
      </c>
      <c r="V246" s="1" t="str">
        <f t="shared" si="21"/>
        <v xml:space="preserve"> </v>
      </c>
      <c r="W246" s="49" t="str">
        <f t="shared" si="22"/>
        <v/>
      </c>
    </row>
    <row r="247" spans="14:23">
      <c r="N247" s="2"/>
      <c r="O247" s="2"/>
      <c r="P247" s="2"/>
      <c r="Q247" s="14" t="str">
        <f t="shared" si="19"/>
        <v/>
      </c>
      <c r="R247" t="str">
        <f t="shared" si="20"/>
        <v/>
      </c>
      <c r="S247" s="47">
        <v>235</v>
      </c>
      <c r="T247" s="2" t="e">
        <f t="shared" si="18"/>
        <v>#VALUE!</v>
      </c>
      <c r="U247" s="1">
        <v>25</v>
      </c>
      <c r="V247" s="1" t="str">
        <f t="shared" si="21"/>
        <v xml:space="preserve"> </v>
      </c>
      <c r="W247" s="49" t="str">
        <f t="shared" si="22"/>
        <v/>
      </c>
    </row>
    <row r="248" spans="14:23">
      <c r="N248" s="2"/>
      <c r="O248" s="2"/>
      <c r="P248" s="2"/>
      <c r="Q248" s="14" t="str">
        <f t="shared" si="19"/>
        <v/>
      </c>
      <c r="R248" t="str">
        <f t="shared" si="20"/>
        <v/>
      </c>
      <c r="S248" s="47">
        <v>236</v>
      </c>
      <c r="T248" s="2" t="e">
        <f t="shared" si="18"/>
        <v>#VALUE!</v>
      </c>
      <c r="U248" s="1">
        <v>26</v>
      </c>
      <c r="V248" s="1" t="str">
        <f t="shared" si="21"/>
        <v xml:space="preserve"> </v>
      </c>
      <c r="W248" s="49" t="str">
        <f t="shared" si="22"/>
        <v/>
      </c>
    </row>
    <row r="249" spans="14:23">
      <c r="N249" s="2"/>
      <c r="O249" s="2"/>
      <c r="P249" s="2"/>
      <c r="Q249" s="14" t="str">
        <f t="shared" si="19"/>
        <v/>
      </c>
      <c r="R249" t="str">
        <f t="shared" si="20"/>
        <v/>
      </c>
      <c r="S249" s="47">
        <v>237</v>
      </c>
      <c r="T249" s="2" t="e">
        <f t="shared" si="18"/>
        <v>#VALUE!</v>
      </c>
      <c r="U249" s="1">
        <v>27</v>
      </c>
      <c r="V249" s="1" t="str">
        <f t="shared" si="21"/>
        <v xml:space="preserve"> </v>
      </c>
      <c r="W249" s="49" t="str">
        <f t="shared" si="22"/>
        <v/>
      </c>
    </row>
    <row r="250" spans="14:23">
      <c r="N250" s="2"/>
      <c r="O250" s="2"/>
      <c r="P250" s="2"/>
      <c r="Q250" s="14" t="str">
        <f t="shared" si="19"/>
        <v/>
      </c>
      <c r="R250" t="str">
        <f t="shared" si="20"/>
        <v/>
      </c>
      <c r="S250" s="47">
        <v>238</v>
      </c>
      <c r="T250" s="2" t="e">
        <f t="shared" si="18"/>
        <v>#VALUE!</v>
      </c>
      <c r="U250" s="1">
        <v>28</v>
      </c>
      <c r="V250" s="1" t="str">
        <f t="shared" si="21"/>
        <v xml:space="preserve"> </v>
      </c>
      <c r="W250" s="49" t="str">
        <f t="shared" si="22"/>
        <v/>
      </c>
    </row>
    <row r="251" spans="14:23">
      <c r="N251" s="2"/>
      <c r="O251" s="2"/>
      <c r="P251" s="2"/>
      <c r="Q251" s="14" t="str">
        <f t="shared" si="19"/>
        <v/>
      </c>
      <c r="R251" t="str">
        <f t="shared" si="20"/>
        <v/>
      </c>
      <c r="S251" s="47">
        <v>239</v>
      </c>
      <c r="T251" s="2" t="e">
        <f t="shared" si="18"/>
        <v>#VALUE!</v>
      </c>
      <c r="U251" s="1">
        <v>29</v>
      </c>
      <c r="V251" s="1" t="str">
        <f t="shared" si="21"/>
        <v xml:space="preserve"> </v>
      </c>
      <c r="W251" s="49" t="str">
        <f t="shared" si="22"/>
        <v/>
      </c>
    </row>
    <row r="252" spans="14:23">
      <c r="N252" s="2"/>
      <c r="O252" s="2"/>
      <c r="P252" s="2"/>
      <c r="Q252" s="14" t="str">
        <f t="shared" si="19"/>
        <v/>
      </c>
      <c r="R252" t="str">
        <f t="shared" si="20"/>
        <v/>
      </c>
      <c r="S252" s="47">
        <v>240</v>
      </c>
      <c r="T252" s="2" t="e">
        <f t="shared" si="18"/>
        <v>#VALUE!</v>
      </c>
      <c r="U252" s="1">
        <v>30</v>
      </c>
      <c r="V252" s="1" t="str">
        <f t="shared" si="21"/>
        <v xml:space="preserve"> </v>
      </c>
      <c r="W252" s="49" t="str">
        <f t="shared" si="22"/>
        <v/>
      </c>
    </row>
    <row r="253" spans="14:23">
      <c r="N253" s="2"/>
      <c r="O253" s="2"/>
      <c r="P253" s="2"/>
      <c r="Q253" s="14" t="str">
        <f t="shared" si="19"/>
        <v/>
      </c>
      <c r="R253" t="str">
        <f t="shared" si="20"/>
        <v/>
      </c>
      <c r="S253" s="47">
        <v>241</v>
      </c>
      <c r="T253" s="2" t="e">
        <f t="shared" si="18"/>
        <v>#VALUE!</v>
      </c>
      <c r="U253" s="1">
        <v>32</v>
      </c>
      <c r="V253" s="1" t="str">
        <f t="shared" si="21"/>
        <v xml:space="preserve"> </v>
      </c>
      <c r="W253" s="49" t="str">
        <f t="shared" si="22"/>
        <v/>
      </c>
    </row>
    <row r="254" spans="14:23">
      <c r="N254" s="2"/>
      <c r="O254" s="2"/>
      <c r="P254" s="2"/>
      <c r="Q254" s="14" t="str">
        <f t="shared" si="19"/>
        <v/>
      </c>
      <c r="R254" t="str">
        <f t="shared" si="20"/>
        <v/>
      </c>
      <c r="S254" s="47">
        <v>242</v>
      </c>
      <c r="T254" s="2" t="e">
        <f t="shared" si="18"/>
        <v>#VALUE!</v>
      </c>
      <c r="U254" s="1">
        <v>34</v>
      </c>
      <c r="V254" s="1" t="str">
        <f t="shared" si="21"/>
        <v xml:space="preserve"> </v>
      </c>
      <c r="W254" s="49" t="str">
        <f t="shared" si="22"/>
        <v/>
      </c>
    </row>
    <row r="255" spans="14:23">
      <c r="N255" s="2"/>
      <c r="O255" s="2"/>
      <c r="P255" s="2"/>
      <c r="Q255" s="14" t="str">
        <f t="shared" si="19"/>
        <v/>
      </c>
      <c r="R255" t="str">
        <f t="shared" si="20"/>
        <v/>
      </c>
      <c r="S255" s="47">
        <v>243</v>
      </c>
      <c r="T255" s="2" t="e">
        <f t="shared" si="18"/>
        <v>#VALUE!</v>
      </c>
      <c r="U255" s="1">
        <v>36</v>
      </c>
      <c r="V255" s="1" t="str">
        <f t="shared" si="21"/>
        <v xml:space="preserve"> </v>
      </c>
      <c r="W255" s="49" t="str">
        <f t="shared" si="22"/>
        <v/>
      </c>
    </row>
    <row r="256" spans="14:23">
      <c r="N256" s="2"/>
      <c r="O256" s="2"/>
      <c r="P256" s="2"/>
      <c r="Q256" s="14" t="str">
        <f t="shared" si="19"/>
        <v/>
      </c>
      <c r="R256" t="str">
        <f t="shared" si="20"/>
        <v/>
      </c>
      <c r="S256" s="47">
        <v>244</v>
      </c>
      <c r="T256" s="2" t="e">
        <f t="shared" si="18"/>
        <v>#VALUE!</v>
      </c>
      <c r="U256" s="1">
        <v>38</v>
      </c>
      <c r="V256" s="1" t="str">
        <f t="shared" si="21"/>
        <v xml:space="preserve"> </v>
      </c>
      <c r="W256" s="49" t="str">
        <f t="shared" si="22"/>
        <v/>
      </c>
    </row>
    <row r="257" spans="14:23">
      <c r="N257" s="2"/>
      <c r="O257" s="2"/>
      <c r="P257" s="2"/>
      <c r="Q257" s="14" t="str">
        <f t="shared" si="19"/>
        <v/>
      </c>
      <c r="R257" t="str">
        <f t="shared" si="20"/>
        <v/>
      </c>
      <c r="S257" s="47">
        <v>245</v>
      </c>
      <c r="T257" s="2" t="e">
        <f t="shared" si="18"/>
        <v>#VALUE!</v>
      </c>
      <c r="U257" s="1">
        <v>40</v>
      </c>
      <c r="V257" s="1" t="str">
        <f t="shared" si="21"/>
        <v xml:space="preserve"> </v>
      </c>
      <c r="W257" s="49" t="str">
        <f t="shared" si="22"/>
        <v/>
      </c>
    </row>
    <row r="258" spans="14:23">
      <c r="N258" s="2"/>
      <c r="O258" s="2"/>
      <c r="P258" s="2"/>
      <c r="Q258" s="14" t="str">
        <f t="shared" si="19"/>
        <v/>
      </c>
      <c r="R258" t="str">
        <f t="shared" si="20"/>
        <v/>
      </c>
      <c r="S258" s="47">
        <v>246</v>
      </c>
      <c r="T258" s="2" t="e">
        <f t="shared" si="18"/>
        <v>#VALUE!</v>
      </c>
      <c r="U258" s="1">
        <v>42</v>
      </c>
      <c r="V258" s="1" t="str">
        <f t="shared" si="21"/>
        <v xml:space="preserve"> </v>
      </c>
      <c r="W258" s="49" t="str">
        <f t="shared" si="22"/>
        <v/>
      </c>
    </row>
    <row r="259" spans="14:23">
      <c r="N259" s="2"/>
      <c r="O259" s="2"/>
      <c r="P259" s="2"/>
      <c r="Q259" s="14" t="str">
        <f t="shared" si="19"/>
        <v/>
      </c>
      <c r="R259" t="str">
        <f t="shared" si="20"/>
        <v/>
      </c>
      <c r="S259" s="47">
        <v>247</v>
      </c>
      <c r="T259" s="2" t="e">
        <f t="shared" si="18"/>
        <v>#VALUE!</v>
      </c>
      <c r="U259" s="1">
        <v>44</v>
      </c>
      <c r="V259" s="1" t="str">
        <f t="shared" si="21"/>
        <v xml:space="preserve"> </v>
      </c>
      <c r="W259" s="49" t="str">
        <f t="shared" si="22"/>
        <v/>
      </c>
    </row>
    <row r="260" spans="14:23">
      <c r="N260" s="2"/>
      <c r="O260" s="2"/>
      <c r="P260" s="2"/>
      <c r="Q260" s="14" t="str">
        <f t="shared" si="19"/>
        <v/>
      </c>
      <c r="R260" t="str">
        <f t="shared" si="20"/>
        <v/>
      </c>
      <c r="S260" s="47">
        <v>248</v>
      </c>
      <c r="T260" s="2" t="e">
        <f t="shared" si="18"/>
        <v>#VALUE!</v>
      </c>
      <c r="U260" s="1">
        <v>46</v>
      </c>
      <c r="V260" s="1" t="str">
        <f t="shared" si="21"/>
        <v xml:space="preserve"> </v>
      </c>
      <c r="W260" s="49" t="str">
        <f t="shared" si="22"/>
        <v/>
      </c>
    </row>
    <row r="261" spans="14:23">
      <c r="N261" s="2"/>
      <c r="O261" s="2"/>
      <c r="P261" s="2"/>
      <c r="Q261" s="14" t="str">
        <f t="shared" si="19"/>
        <v/>
      </c>
      <c r="R261" t="str">
        <f t="shared" si="20"/>
        <v/>
      </c>
      <c r="S261" s="47">
        <v>249</v>
      </c>
      <c r="T261" s="2" t="e">
        <f t="shared" si="18"/>
        <v>#VALUE!</v>
      </c>
      <c r="U261" s="1">
        <v>48</v>
      </c>
      <c r="V261" s="1" t="str">
        <f t="shared" si="21"/>
        <v xml:space="preserve"> </v>
      </c>
      <c r="W261" s="49" t="str">
        <f t="shared" si="22"/>
        <v/>
      </c>
    </row>
    <row r="262" spans="14:23">
      <c r="N262" s="2"/>
      <c r="O262" s="2"/>
      <c r="P262" s="2"/>
      <c r="Q262" s="14" t="str">
        <f t="shared" si="19"/>
        <v/>
      </c>
      <c r="R262" t="str">
        <f t="shared" si="20"/>
        <v/>
      </c>
      <c r="S262" s="47">
        <v>250</v>
      </c>
      <c r="T262" s="2" t="e">
        <f t="shared" si="18"/>
        <v>#VALUE!</v>
      </c>
      <c r="U262" s="1">
        <v>50</v>
      </c>
      <c r="V262" s="1" t="str">
        <f t="shared" si="21"/>
        <v xml:space="preserve"> </v>
      </c>
      <c r="W262" s="49" t="str">
        <f t="shared" si="22"/>
        <v/>
      </c>
    </row>
    <row r="263" spans="14:23">
      <c r="N263" s="2"/>
      <c r="O263" s="2"/>
      <c r="P263" s="2"/>
      <c r="Q263" s="14" t="str">
        <f t="shared" si="19"/>
        <v/>
      </c>
      <c r="R263" t="str">
        <f t="shared" si="20"/>
        <v/>
      </c>
      <c r="S263" s="47">
        <v>251</v>
      </c>
      <c r="T263" s="2" t="e">
        <f t="shared" si="18"/>
        <v>#VALUE!</v>
      </c>
      <c r="U263" s="1">
        <v>55</v>
      </c>
      <c r="V263" s="1" t="str">
        <f t="shared" si="21"/>
        <v xml:space="preserve"> </v>
      </c>
      <c r="W263" s="49" t="str">
        <f t="shared" si="22"/>
        <v/>
      </c>
    </row>
    <row r="264" spans="14:23">
      <c r="N264" s="2"/>
      <c r="O264" s="2"/>
      <c r="P264" s="2"/>
      <c r="Q264" s="14" t="str">
        <f t="shared" si="19"/>
        <v/>
      </c>
      <c r="R264" t="str">
        <f t="shared" si="20"/>
        <v/>
      </c>
      <c r="S264" s="47">
        <v>252</v>
      </c>
      <c r="T264" s="2" t="e">
        <f t="shared" si="18"/>
        <v>#VALUE!</v>
      </c>
      <c r="U264" s="1">
        <v>60</v>
      </c>
      <c r="V264" s="1" t="str">
        <f t="shared" si="21"/>
        <v xml:space="preserve"> </v>
      </c>
      <c r="W264" s="49" t="str">
        <f t="shared" si="22"/>
        <v/>
      </c>
    </row>
    <row r="265" spans="14:23">
      <c r="N265" s="2"/>
      <c r="O265" s="2"/>
      <c r="P265" s="2"/>
      <c r="Q265" s="14" t="str">
        <f t="shared" si="19"/>
        <v/>
      </c>
      <c r="R265" t="str">
        <f t="shared" si="20"/>
        <v/>
      </c>
      <c r="S265" s="47">
        <v>253</v>
      </c>
      <c r="T265" s="2" t="e">
        <f t="shared" si="18"/>
        <v>#VALUE!</v>
      </c>
      <c r="U265" s="1">
        <v>65</v>
      </c>
      <c r="V265" s="1" t="str">
        <f t="shared" si="21"/>
        <v xml:space="preserve"> </v>
      </c>
      <c r="W265" s="49" t="str">
        <f t="shared" si="22"/>
        <v/>
      </c>
    </row>
    <row r="266" spans="14:23">
      <c r="N266" s="2"/>
      <c r="O266" s="2"/>
      <c r="P266" s="2"/>
      <c r="Q266" s="14" t="str">
        <f t="shared" si="19"/>
        <v/>
      </c>
      <c r="R266" t="str">
        <f t="shared" si="20"/>
        <v/>
      </c>
      <c r="S266" s="47">
        <v>254</v>
      </c>
      <c r="T266" s="2" t="e">
        <f t="shared" si="18"/>
        <v>#VALUE!</v>
      </c>
      <c r="U266" s="1">
        <v>70</v>
      </c>
      <c r="V266" s="1" t="str">
        <f t="shared" si="21"/>
        <v xml:space="preserve"> </v>
      </c>
      <c r="W266" s="49" t="str">
        <f t="shared" si="22"/>
        <v/>
      </c>
    </row>
    <row r="267" spans="14:23">
      <c r="N267" s="2"/>
      <c r="O267" s="2"/>
      <c r="P267" s="2"/>
      <c r="Q267" s="14" t="str">
        <f t="shared" si="19"/>
        <v/>
      </c>
      <c r="R267" t="str">
        <f t="shared" si="20"/>
        <v/>
      </c>
      <c r="S267" s="47">
        <v>255</v>
      </c>
      <c r="T267" s="2" t="e">
        <f t="shared" si="18"/>
        <v>#VALUE!</v>
      </c>
      <c r="U267" s="1">
        <v>75</v>
      </c>
      <c r="V267" s="1" t="str">
        <f t="shared" si="21"/>
        <v xml:space="preserve"> </v>
      </c>
      <c r="W267" s="49" t="str">
        <f t="shared" si="22"/>
        <v/>
      </c>
    </row>
    <row r="268" spans="14:23">
      <c r="N268" s="2"/>
      <c r="O268" s="2"/>
      <c r="P268" s="2"/>
      <c r="Q268" s="14" t="str">
        <f t="shared" si="19"/>
        <v/>
      </c>
      <c r="R268" t="str">
        <f t="shared" si="20"/>
        <v/>
      </c>
      <c r="S268" s="47">
        <v>256</v>
      </c>
      <c r="T268" s="2" t="e">
        <f t="shared" si="18"/>
        <v>#VALUE!</v>
      </c>
      <c r="U268" s="1">
        <v>80</v>
      </c>
      <c r="V268" s="1" t="str">
        <f t="shared" si="21"/>
        <v xml:space="preserve"> </v>
      </c>
      <c r="W268" s="49" t="str">
        <f t="shared" si="22"/>
        <v/>
      </c>
    </row>
    <row r="269" spans="14:23">
      <c r="N269" s="2"/>
      <c r="O269" s="2"/>
      <c r="P269" s="2"/>
      <c r="Q269" s="14" t="str">
        <f t="shared" si="19"/>
        <v/>
      </c>
      <c r="R269" t="str">
        <f t="shared" si="20"/>
        <v/>
      </c>
      <c r="S269" s="47">
        <v>257</v>
      </c>
      <c r="T269" s="2" t="e">
        <f t="shared" si="18"/>
        <v>#VALUE!</v>
      </c>
      <c r="U269" s="1">
        <v>85</v>
      </c>
      <c r="V269" s="1" t="str">
        <f t="shared" si="21"/>
        <v xml:space="preserve"> </v>
      </c>
      <c r="W269" s="49" t="str">
        <f t="shared" si="22"/>
        <v/>
      </c>
    </row>
    <row r="270" spans="14:23">
      <c r="N270" s="2"/>
      <c r="O270" s="2"/>
      <c r="P270" s="2"/>
      <c r="Q270" s="14" t="str">
        <f t="shared" si="19"/>
        <v/>
      </c>
      <c r="R270" t="str">
        <f t="shared" si="20"/>
        <v/>
      </c>
      <c r="S270" s="47">
        <v>258</v>
      </c>
      <c r="T270" s="2" t="e">
        <f t="shared" ref="T270:T333" si="23">IF(V270=1,1,IF(AND(ISNUMBER(T269),T269&gt;100)," ",IF(AND(ISNUMBER(T269),T269+1&lt;102),T269+1," ")))</f>
        <v>#VALUE!</v>
      </c>
      <c r="U270" s="1">
        <v>90</v>
      </c>
      <c r="V270" s="1" t="str">
        <f t="shared" si="21"/>
        <v xml:space="preserve"> </v>
      </c>
      <c r="W270" s="49" t="str">
        <f t="shared" si="22"/>
        <v/>
      </c>
    </row>
    <row r="271" spans="14:23">
      <c r="N271" s="2"/>
      <c r="O271" s="2"/>
      <c r="P271" s="2"/>
      <c r="Q271" s="14" t="str">
        <f t="shared" si="19"/>
        <v/>
      </c>
      <c r="R271" t="str">
        <f t="shared" si="20"/>
        <v/>
      </c>
      <c r="S271" s="47">
        <v>259</v>
      </c>
      <c r="T271" s="2" t="e">
        <f t="shared" si="23"/>
        <v>#VALUE!</v>
      </c>
      <c r="U271" s="1">
        <v>95</v>
      </c>
      <c r="V271" s="1" t="str">
        <f t="shared" si="21"/>
        <v xml:space="preserve"> </v>
      </c>
      <c r="W271" s="49" t="str">
        <f t="shared" si="22"/>
        <v/>
      </c>
    </row>
    <row r="272" spans="14:23">
      <c r="N272" s="2"/>
      <c r="O272" s="2"/>
      <c r="P272" s="2"/>
      <c r="Q272" s="14" t="str">
        <f t="shared" ref="Q272:Q335" si="24">IF($A$9&gt;$A$10,"",IF(U272=$A$9,1,IF(U273=$A$10,2,"")))</f>
        <v/>
      </c>
      <c r="R272" t="str">
        <f t="shared" ref="R272:R335" si="25">IF($A$9&gt;$A$10,"",IF(U272=$A$10,2,""))</f>
        <v/>
      </c>
      <c r="S272" s="47">
        <v>260</v>
      </c>
      <c r="T272" s="2" t="e">
        <f t="shared" si="23"/>
        <v>#VALUE!</v>
      </c>
      <c r="U272" s="1">
        <v>100</v>
      </c>
      <c r="V272" s="1" t="str">
        <f t="shared" ref="V272:V335" si="26">IF(U272=$A$9,1,IF(U272=$A$10,2," "))</f>
        <v xml:space="preserve"> </v>
      </c>
      <c r="W272" s="49" t="str">
        <f t="shared" ref="W272:W335" si="27">IF(Q272=1,1,IF(R271=2,"",W271))</f>
        <v/>
      </c>
    </row>
    <row r="273" spans="14:23">
      <c r="N273" s="2"/>
      <c r="O273" s="2"/>
      <c r="P273" s="2"/>
      <c r="Q273" s="14" t="str">
        <f t="shared" si="24"/>
        <v/>
      </c>
      <c r="R273" t="str">
        <f t="shared" si="25"/>
        <v/>
      </c>
      <c r="S273" s="47">
        <v>261</v>
      </c>
      <c r="T273" s="2" t="e">
        <f t="shared" si="23"/>
        <v>#VALUE!</v>
      </c>
      <c r="U273" s="1">
        <v>110</v>
      </c>
      <c r="V273" s="1" t="str">
        <f t="shared" si="26"/>
        <v xml:space="preserve"> </v>
      </c>
      <c r="W273" s="49" t="str">
        <f t="shared" si="27"/>
        <v/>
      </c>
    </row>
    <row r="274" spans="14:23">
      <c r="N274" s="2"/>
      <c r="O274" s="2"/>
      <c r="P274" s="2"/>
      <c r="Q274" s="14" t="str">
        <f t="shared" si="24"/>
        <v/>
      </c>
      <c r="R274" t="str">
        <f t="shared" si="25"/>
        <v/>
      </c>
      <c r="S274" s="47">
        <v>262</v>
      </c>
      <c r="T274" s="2" t="e">
        <f t="shared" si="23"/>
        <v>#VALUE!</v>
      </c>
      <c r="U274" s="1">
        <v>120</v>
      </c>
      <c r="V274" s="1" t="str">
        <f t="shared" si="26"/>
        <v xml:space="preserve"> </v>
      </c>
      <c r="W274" s="49" t="str">
        <f t="shared" si="27"/>
        <v/>
      </c>
    </row>
    <row r="275" spans="14:23">
      <c r="N275" s="2"/>
      <c r="O275" s="2"/>
      <c r="P275" s="2"/>
      <c r="Q275" s="14" t="str">
        <f t="shared" si="24"/>
        <v/>
      </c>
      <c r="R275" t="str">
        <f t="shared" si="25"/>
        <v/>
      </c>
      <c r="S275" s="47">
        <v>263</v>
      </c>
      <c r="T275" s="2" t="e">
        <f t="shared" si="23"/>
        <v>#VALUE!</v>
      </c>
      <c r="U275" s="1">
        <v>130</v>
      </c>
      <c r="V275" s="1" t="str">
        <f t="shared" si="26"/>
        <v xml:space="preserve"> </v>
      </c>
      <c r="W275" s="49" t="str">
        <f t="shared" si="27"/>
        <v/>
      </c>
    </row>
    <row r="276" spans="14:23">
      <c r="N276" s="2"/>
      <c r="O276" s="2"/>
      <c r="P276" s="2"/>
      <c r="Q276" s="14" t="str">
        <f t="shared" si="24"/>
        <v/>
      </c>
      <c r="R276" t="str">
        <f t="shared" si="25"/>
        <v/>
      </c>
      <c r="S276" s="47">
        <v>264</v>
      </c>
      <c r="T276" s="2" t="e">
        <f t="shared" si="23"/>
        <v>#VALUE!</v>
      </c>
      <c r="U276" s="1">
        <v>140</v>
      </c>
      <c r="V276" s="1" t="str">
        <f t="shared" si="26"/>
        <v xml:space="preserve"> </v>
      </c>
      <c r="W276" s="49" t="str">
        <f t="shared" si="27"/>
        <v/>
      </c>
    </row>
    <row r="277" spans="14:23">
      <c r="N277" s="2"/>
      <c r="O277" s="2"/>
      <c r="P277" s="2"/>
      <c r="Q277" s="14" t="str">
        <f t="shared" si="24"/>
        <v/>
      </c>
      <c r="R277" t="str">
        <f t="shared" si="25"/>
        <v/>
      </c>
      <c r="S277" s="47">
        <v>265</v>
      </c>
      <c r="T277" s="2" t="e">
        <f t="shared" si="23"/>
        <v>#VALUE!</v>
      </c>
      <c r="U277" s="1">
        <v>150</v>
      </c>
      <c r="V277" s="1" t="str">
        <f t="shared" si="26"/>
        <v xml:space="preserve"> </v>
      </c>
      <c r="W277" s="49" t="str">
        <f t="shared" si="27"/>
        <v/>
      </c>
    </row>
    <row r="278" spans="14:23">
      <c r="N278" s="2"/>
      <c r="O278" s="2"/>
      <c r="P278" s="2"/>
      <c r="Q278" s="14" t="str">
        <f t="shared" si="24"/>
        <v/>
      </c>
      <c r="R278" t="str">
        <f t="shared" si="25"/>
        <v/>
      </c>
      <c r="S278" s="47">
        <v>266</v>
      </c>
      <c r="T278" s="2" t="e">
        <f t="shared" si="23"/>
        <v>#VALUE!</v>
      </c>
      <c r="U278" s="1">
        <v>160</v>
      </c>
      <c r="V278" s="1" t="str">
        <f t="shared" si="26"/>
        <v xml:space="preserve"> </v>
      </c>
      <c r="W278" s="49" t="str">
        <f t="shared" si="27"/>
        <v/>
      </c>
    </row>
    <row r="279" spans="14:23">
      <c r="N279" s="2"/>
      <c r="O279" s="2"/>
      <c r="P279" s="2"/>
      <c r="Q279" s="14" t="str">
        <f t="shared" si="24"/>
        <v/>
      </c>
      <c r="R279" t="str">
        <f t="shared" si="25"/>
        <v/>
      </c>
      <c r="S279" s="47">
        <v>267</v>
      </c>
      <c r="T279" s="2" t="e">
        <f t="shared" si="23"/>
        <v>#VALUE!</v>
      </c>
      <c r="U279" s="1">
        <v>170</v>
      </c>
      <c r="V279" s="1" t="str">
        <f t="shared" si="26"/>
        <v xml:space="preserve"> </v>
      </c>
      <c r="W279" s="49" t="str">
        <f t="shared" si="27"/>
        <v/>
      </c>
    </row>
    <row r="280" spans="14:23">
      <c r="N280" s="2"/>
      <c r="O280" s="2"/>
      <c r="P280" s="2"/>
      <c r="Q280" s="14" t="str">
        <f t="shared" si="24"/>
        <v/>
      </c>
      <c r="R280" t="str">
        <f t="shared" si="25"/>
        <v/>
      </c>
      <c r="S280" s="47">
        <v>268</v>
      </c>
      <c r="T280" s="2" t="e">
        <f t="shared" si="23"/>
        <v>#VALUE!</v>
      </c>
      <c r="U280" s="1">
        <v>180</v>
      </c>
      <c r="V280" s="1" t="str">
        <f t="shared" si="26"/>
        <v xml:space="preserve"> </v>
      </c>
      <c r="W280" s="49" t="str">
        <f t="shared" si="27"/>
        <v/>
      </c>
    </row>
    <row r="281" spans="14:23">
      <c r="N281" s="2"/>
      <c r="O281" s="2"/>
      <c r="P281" s="2"/>
      <c r="Q281" s="14" t="str">
        <f t="shared" si="24"/>
        <v/>
      </c>
      <c r="R281" t="str">
        <f t="shared" si="25"/>
        <v/>
      </c>
      <c r="S281" s="47">
        <v>269</v>
      </c>
      <c r="T281" s="2" t="e">
        <f t="shared" si="23"/>
        <v>#VALUE!</v>
      </c>
      <c r="U281" s="1">
        <v>190</v>
      </c>
      <c r="V281" s="1" t="str">
        <f t="shared" si="26"/>
        <v xml:space="preserve"> </v>
      </c>
      <c r="W281" s="49" t="str">
        <f t="shared" si="27"/>
        <v/>
      </c>
    </row>
    <row r="282" spans="14:23">
      <c r="N282" s="2"/>
      <c r="O282" s="2"/>
      <c r="P282" s="2"/>
      <c r="Q282" s="14" t="str">
        <f t="shared" si="24"/>
        <v/>
      </c>
      <c r="R282" t="str">
        <f t="shared" si="25"/>
        <v/>
      </c>
      <c r="S282" s="47">
        <v>270</v>
      </c>
      <c r="T282" s="2" t="e">
        <f t="shared" si="23"/>
        <v>#VALUE!</v>
      </c>
      <c r="U282" s="1">
        <v>200</v>
      </c>
      <c r="V282" s="1" t="str">
        <f t="shared" si="26"/>
        <v xml:space="preserve"> </v>
      </c>
      <c r="W282" s="49" t="str">
        <f t="shared" si="27"/>
        <v/>
      </c>
    </row>
    <row r="283" spans="14:23">
      <c r="N283" s="2"/>
      <c r="O283" s="2"/>
      <c r="P283" s="2"/>
      <c r="Q283" s="14" t="str">
        <f t="shared" si="24"/>
        <v/>
      </c>
      <c r="R283" t="str">
        <f t="shared" si="25"/>
        <v/>
      </c>
      <c r="S283" s="47">
        <v>271</v>
      </c>
      <c r="T283" s="2" t="e">
        <f t="shared" si="23"/>
        <v>#VALUE!</v>
      </c>
      <c r="U283" s="1">
        <v>210</v>
      </c>
      <c r="V283" s="1" t="str">
        <f t="shared" si="26"/>
        <v xml:space="preserve"> </v>
      </c>
      <c r="W283" s="49" t="str">
        <f t="shared" si="27"/>
        <v/>
      </c>
    </row>
    <row r="284" spans="14:23">
      <c r="N284" s="2"/>
      <c r="O284" s="2"/>
      <c r="P284" s="2"/>
      <c r="Q284" s="14" t="str">
        <f t="shared" si="24"/>
        <v/>
      </c>
      <c r="R284" t="str">
        <f t="shared" si="25"/>
        <v/>
      </c>
      <c r="S284" s="47">
        <v>272</v>
      </c>
      <c r="T284" s="2" t="e">
        <f t="shared" si="23"/>
        <v>#VALUE!</v>
      </c>
      <c r="U284" s="1">
        <v>220</v>
      </c>
      <c r="V284" s="1" t="str">
        <f t="shared" si="26"/>
        <v xml:space="preserve"> </v>
      </c>
      <c r="W284" s="49" t="str">
        <f t="shared" si="27"/>
        <v/>
      </c>
    </row>
    <row r="285" spans="14:23">
      <c r="N285" s="2"/>
      <c r="O285" s="2"/>
      <c r="P285" s="2"/>
      <c r="Q285" s="14" t="str">
        <f t="shared" si="24"/>
        <v/>
      </c>
      <c r="R285" t="str">
        <f t="shared" si="25"/>
        <v/>
      </c>
      <c r="S285" s="47">
        <v>273</v>
      </c>
      <c r="T285" s="2" t="e">
        <f t="shared" si="23"/>
        <v>#VALUE!</v>
      </c>
      <c r="U285" s="1">
        <v>230</v>
      </c>
      <c r="V285" s="1" t="str">
        <f t="shared" si="26"/>
        <v xml:space="preserve"> </v>
      </c>
      <c r="W285" s="49" t="str">
        <f t="shared" si="27"/>
        <v/>
      </c>
    </row>
    <row r="286" spans="14:23">
      <c r="N286" s="2"/>
      <c r="O286" s="2"/>
      <c r="P286" s="2"/>
      <c r="Q286" s="14" t="str">
        <f t="shared" si="24"/>
        <v/>
      </c>
      <c r="R286" t="str">
        <f t="shared" si="25"/>
        <v/>
      </c>
      <c r="S286" s="47">
        <v>274</v>
      </c>
      <c r="T286" s="2" t="e">
        <f t="shared" si="23"/>
        <v>#VALUE!</v>
      </c>
      <c r="U286" s="1">
        <v>240</v>
      </c>
      <c r="V286" s="1" t="str">
        <f t="shared" si="26"/>
        <v xml:space="preserve"> </v>
      </c>
      <c r="W286" s="49" t="str">
        <f t="shared" si="27"/>
        <v/>
      </c>
    </row>
    <row r="287" spans="14:23">
      <c r="N287" s="2"/>
      <c r="O287" s="2"/>
      <c r="P287" s="2"/>
      <c r="Q287" s="14" t="str">
        <f t="shared" si="24"/>
        <v/>
      </c>
      <c r="R287" t="str">
        <f t="shared" si="25"/>
        <v/>
      </c>
      <c r="S287" s="47">
        <v>275</v>
      </c>
      <c r="T287" s="2" t="e">
        <f t="shared" si="23"/>
        <v>#VALUE!</v>
      </c>
      <c r="U287" s="1">
        <v>250</v>
      </c>
      <c r="V287" s="1" t="str">
        <f t="shared" si="26"/>
        <v xml:space="preserve"> </v>
      </c>
      <c r="W287" s="49" t="str">
        <f t="shared" si="27"/>
        <v/>
      </c>
    </row>
    <row r="288" spans="14:23">
      <c r="N288" s="2"/>
      <c r="O288" s="2"/>
      <c r="P288" s="2"/>
      <c r="Q288" s="14" t="str">
        <f t="shared" si="24"/>
        <v/>
      </c>
      <c r="R288" t="str">
        <f t="shared" si="25"/>
        <v/>
      </c>
      <c r="S288" s="47">
        <v>276</v>
      </c>
      <c r="T288" s="2" t="e">
        <f t="shared" si="23"/>
        <v>#VALUE!</v>
      </c>
      <c r="U288" s="1">
        <v>260</v>
      </c>
      <c r="V288" s="1" t="str">
        <f t="shared" si="26"/>
        <v xml:space="preserve"> </v>
      </c>
      <c r="W288" s="49" t="str">
        <f t="shared" si="27"/>
        <v/>
      </c>
    </row>
    <row r="289" spans="14:23">
      <c r="N289" s="2"/>
      <c r="O289" s="2"/>
      <c r="P289" s="2"/>
      <c r="Q289" s="14" t="str">
        <f t="shared" si="24"/>
        <v/>
      </c>
      <c r="R289" t="str">
        <f t="shared" si="25"/>
        <v/>
      </c>
      <c r="S289" s="47">
        <v>277</v>
      </c>
      <c r="T289" s="2" t="e">
        <f t="shared" si="23"/>
        <v>#VALUE!</v>
      </c>
      <c r="U289" s="1">
        <v>270</v>
      </c>
      <c r="V289" s="1" t="str">
        <f t="shared" si="26"/>
        <v xml:space="preserve"> </v>
      </c>
      <c r="W289" s="49" t="str">
        <f t="shared" si="27"/>
        <v/>
      </c>
    </row>
    <row r="290" spans="14:23">
      <c r="N290" s="2"/>
      <c r="O290" s="2"/>
      <c r="P290" s="2"/>
      <c r="Q290" s="14" t="str">
        <f t="shared" si="24"/>
        <v/>
      </c>
      <c r="R290" t="str">
        <f t="shared" si="25"/>
        <v/>
      </c>
      <c r="S290" s="47">
        <v>278</v>
      </c>
      <c r="T290" s="2" t="e">
        <f t="shared" si="23"/>
        <v>#VALUE!</v>
      </c>
      <c r="U290" s="1">
        <v>280</v>
      </c>
      <c r="V290" s="1" t="str">
        <f t="shared" si="26"/>
        <v xml:space="preserve"> </v>
      </c>
      <c r="W290" s="49" t="str">
        <f t="shared" si="27"/>
        <v/>
      </c>
    </row>
    <row r="291" spans="14:23">
      <c r="N291" s="2"/>
      <c r="O291" s="2"/>
      <c r="P291" s="2"/>
      <c r="Q291" s="14" t="str">
        <f t="shared" si="24"/>
        <v/>
      </c>
      <c r="R291" t="str">
        <f t="shared" si="25"/>
        <v/>
      </c>
      <c r="S291" s="47">
        <v>279</v>
      </c>
      <c r="T291" s="2" t="e">
        <f t="shared" si="23"/>
        <v>#VALUE!</v>
      </c>
      <c r="U291" s="1">
        <v>290</v>
      </c>
      <c r="V291" s="1" t="str">
        <f t="shared" si="26"/>
        <v xml:space="preserve"> </v>
      </c>
      <c r="W291" s="49" t="str">
        <f t="shared" si="27"/>
        <v/>
      </c>
    </row>
    <row r="292" spans="14:23">
      <c r="N292" s="2"/>
      <c r="O292" s="2"/>
      <c r="P292" s="2"/>
      <c r="Q292" s="14" t="str">
        <f t="shared" si="24"/>
        <v/>
      </c>
      <c r="R292" t="str">
        <f t="shared" si="25"/>
        <v/>
      </c>
      <c r="S292" s="47">
        <v>280</v>
      </c>
      <c r="T292" s="2" t="e">
        <f t="shared" si="23"/>
        <v>#VALUE!</v>
      </c>
      <c r="U292" s="1">
        <v>300</v>
      </c>
      <c r="V292" s="1" t="str">
        <f t="shared" si="26"/>
        <v xml:space="preserve"> </v>
      </c>
      <c r="W292" s="49" t="str">
        <f t="shared" si="27"/>
        <v/>
      </c>
    </row>
    <row r="293" spans="14:23">
      <c r="N293" s="2"/>
      <c r="O293" s="2"/>
      <c r="P293" s="2"/>
      <c r="Q293" s="14" t="str">
        <f t="shared" si="24"/>
        <v/>
      </c>
      <c r="R293" t="str">
        <f t="shared" si="25"/>
        <v/>
      </c>
      <c r="S293" s="47">
        <v>281</v>
      </c>
      <c r="T293" s="2" t="e">
        <f t="shared" si="23"/>
        <v>#VALUE!</v>
      </c>
      <c r="U293" s="1">
        <v>310</v>
      </c>
      <c r="V293" s="1" t="str">
        <f t="shared" si="26"/>
        <v xml:space="preserve"> </v>
      </c>
      <c r="W293" s="49" t="str">
        <f t="shared" si="27"/>
        <v/>
      </c>
    </row>
    <row r="294" spans="14:23">
      <c r="N294" s="2"/>
      <c r="O294" s="2"/>
      <c r="P294" s="2"/>
      <c r="Q294" s="14" t="str">
        <f t="shared" si="24"/>
        <v/>
      </c>
      <c r="R294" t="str">
        <f t="shared" si="25"/>
        <v/>
      </c>
      <c r="S294" s="47">
        <v>282</v>
      </c>
      <c r="T294" s="2" t="e">
        <f t="shared" si="23"/>
        <v>#VALUE!</v>
      </c>
      <c r="U294" s="1">
        <v>320</v>
      </c>
      <c r="V294" s="1" t="str">
        <f t="shared" si="26"/>
        <v xml:space="preserve"> </v>
      </c>
      <c r="W294" s="49" t="str">
        <f t="shared" si="27"/>
        <v/>
      </c>
    </row>
    <row r="295" spans="14:23">
      <c r="N295" s="2"/>
      <c r="O295" s="2"/>
      <c r="P295" s="2"/>
      <c r="Q295" s="14" t="str">
        <f t="shared" si="24"/>
        <v/>
      </c>
      <c r="R295" t="str">
        <f t="shared" si="25"/>
        <v/>
      </c>
      <c r="S295" s="47">
        <v>283</v>
      </c>
      <c r="T295" s="2" t="e">
        <f t="shared" si="23"/>
        <v>#VALUE!</v>
      </c>
      <c r="U295" s="1">
        <v>330</v>
      </c>
      <c r="V295" s="1" t="str">
        <f t="shared" si="26"/>
        <v xml:space="preserve"> </v>
      </c>
      <c r="W295" s="49" t="str">
        <f t="shared" si="27"/>
        <v/>
      </c>
    </row>
    <row r="296" spans="14:23">
      <c r="N296" s="2"/>
      <c r="O296" s="2"/>
      <c r="P296" s="2"/>
      <c r="Q296" s="14" t="str">
        <f t="shared" si="24"/>
        <v/>
      </c>
      <c r="R296" t="str">
        <f t="shared" si="25"/>
        <v/>
      </c>
      <c r="S296" s="47">
        <v>284</v>
      </c>
      <c r="T296" s="2" t="e">
        <f t="shared" si="23"/>
        <v>#VALUE!</v>
      </c>
      <c r="U296" s="1">
        <v>340</v>
      </c>
      <c r="V296" s="1" t="str">
        <f t="shared" si="26"/>
        <v xml:space="preserve"> </v>
      </c>
      <c r="W296" s="49" t="str">
        <f t="shared" si="27"/>
        <v/>
      </c>
    </row>
    <row r="297" spans="14:23">
      <c r="N297" s="2"/>
      <c r="O297" s="2"/>
      <c r="P297" s="2"/>
      <c r="Q297" s="14" t="str">
        <f t="shared" si="24"/>
        <v/>
      </c>
      <c r="R297" t="str">
        <f t="shared" si="25"/>
        <v/>
      </c>
      <c r="S297" s="47">
        <v>285</v>
      </c>
      <c r="T297" s="2" t="e">
        <f t="shared" si="23"/>
        <v>#VALUE!</v>
      </c>
      <c r="U297" s="1">
        <v>350</v>
      </c>
      <c r="V297" s="1" t="str">
        <f t="shared" si="26"/>
        <v xml:space="preserve"> </v>
      </c>
      <c r="W297" s="49" t="str">
        <f t="shared" si="27"/>
        <v/>
      </c>
    </row>
    <row r="298" spans="14:23">
      <c r="N298" s="2"/>
      <c r="O298" s="2"/>
      <c r="P298" s="2"/>
      <c r="Q298" s="14" t="str">
        <f t="shared" si="24"/>
        <v/>
      </c>
      <c r="R298" t="str">
        <f t="shared" si="25"/>
        <v/>
      </c>
      <c r="S298" s="47">
        <v>286</v>
      </c>
      <c r="T298" s="2" t="e">
        <f t="shared" si="23"/>
        <v>#VALUE!</v>
      </c>
      <c r="U298" s="1">
        <v>360</v>
      </c>
      <c r="V298" s="1" t="str">
        <f t="shared" si="26"/>
        <v xml:space="preserve"> </v>
      </c>
      <c r="W298" s="49" t="str">
        <f t="shared" si="27"/>
        <v/>
      </c>
    </row>
    <row r="299" spans="14:23">
      <c r="N299" s="2"/>
      <c r="O299" s="2"/>
      <c r="P299" s="2"/>
      <c r="Q299" s="14" t="str">
        <f t="shared" si="24"/>
        <v/>
      </c>
      <c r="R299" t="str">
        <f t="shared" si="25"/>
        <v/>
      </c>
      <c r="S299" s="47">
        <v>287</v>
      </c>
      <c r="T299" s="2" t="e">
        <f t="shared" si="23"/>
        <v>#VALUE!</v>
      </c>
      <c r="U299" s="1">
        <v>370</v>
      </c>
      <c r="V299" s="1" t="str">
        <f t="shared" si="26"/>
        <v xml:space="preserve"> </v>
      </c>
      <c r="W299" s="49" t="str">
        <f t="shared" si="27"/>
        <v/>
      </c>
    </row>
    <row r="300" spans="14:23">
      <c r="N300" s="2"/>
      <c r="O300" s="2"/>
      <c r="P300" s="2"/>
      <c r="Q300" s="14" t="str">
        <f t="shared" si="24"/>
        <v/>
      </c>
      <c r="R300" t="str">
        <f t="shared" si="25"/>
        <v/>
      </c>
      <c r="S300" s="47">
        <v>288</v>
      </c>
      <c r="T300" s="2" t="e">
        <f t="shared" si="23"/>
        <v>#VALUE!</v>
      </c>
      <c r="U300" s="1">
        <v>380</v>
      </c>
      <c r="V300" s="1" t="str">
        <f t="shared" si="26"/>
        <v xml:space="preserve"> </v>
      </c>
      <c r="W300" s="49" t="str">
        <f t="shared" si="27"/>
        <v/>
      </c>
    </row>
    <row r="301" spans="14:23">
      <c r="N301" s="2"/>
      <c r="O301" s="2"/>
      <c r="P301" s="2"/>
      <c r="Q301" s="14" t="str">
        <f t="shared" si="24"/>
        <v/>
      </c>
      <c r="R301" t="str">
        <f t="shared" si="25"/>
        <v/>
      </c>
      <c r="S301" s="47">
        <v>289</v>
      </c>
      <c r="T301" s="2" t="e">
        <f t="shared" si="23"/>
        <v>#VALUE!</v>
      </c>
      <c r="U301" s="1">
        <v>390</v>
      </c>
      <c r="V301" s="1" t="str">
        <f t="shared" si="26"/>
        <v xml:space="preserve"> </v>
      </c>
      <c r="W301" s="49" t="str">
        <f t="shared" si="27"/>
        <v/>
      </c>
    </row>
    <row r="302" spans="14:23">
      <c r="N302" s="2"/>
      <c r="O302" s="2"/>
      <c r="P302" s="2"/>
      <c r="Q302" s="14" t="str">
        <f t="shared" si="24"/>
        <v/>
      </c>
      <c r="R302" t="str">
        <f t="shared" si="25"/>
        <v/>
      </c>
      <c r="S302" s="47">
        <v>290</v>
      </c>
      <c r="T302" s="2" t="e">
        <f t="shared" si="23"/>
        <v>#VALUE!</v>
      </c>
      <c r="U302" s="1">
        <v>400</v>
      </c>
      <c r="V302" s="1" t="str">
        <f t="shared" si="26"/>
        <v xml:space="preserve"> </v>
      </c>
      <c r="W302" s="49" t="str">
        <f t="shared" si="27"/>
        <v/>
      </c>
    </row>
    <row r="303" spans="14:23">
      <c r="N303" s="2"/>
      <c r="O303" s="2"/>
      <c r="P303" s="2"/>
      <c r="Q303" s="14" t="str">
        <f t="shared" si="24"/>
        <v/>
      </c>
      <c r="R303" t="str">
        <f t="shared" si="25"/>
        <v/>
      </c>
      <c r="S303" s="47">
        <v>291</v>
      </c>
      <c r="T303" s="2" t="e">
        <f t="shared" si="23"/>
        <v>#VALUE!</v>
      </c>
      <c r="U303" s="1">
        <v>410</v>
      </c>
      <c r="V303" s="1" t="str">
        <f t="shared" si="26"/>
        <v xml:space="preserve"> </v>
      </c>
      <c r="W303" s="49" t="str">
        <f t="shared" si="27"/>
        <v/>
      </c>
    </row>
    <row r="304" spans="14:23">
      <c r="N304" s="2"/>
      <c r="O304" s="2"/>
      <c r="P304" s="2"/>
      <c r="Q304" s="14" t="str">
        <f t="shared" si="24"/>
        <v/>
      </c>
      <c r="R304" t="str">
        <f t="shared" si="25"/>
        <v/>
      </c>
      <c r="S304" s="47">
        <v>292</v>
      </c>
      <c r="T304" s="2" t="e">
        <f t="shared" si="23"/>
        <v>#VALUE!</v>
      </c>
      <c r="U304" s="1">
        <v>420</v>
      </c>
      <c r="V304" s="1" t="str">
        <f t="shared" si="26"/>
        <v xml:space="preserve"> </v>
      </c>
      <c r="W304" s="49" t="str">
        <f t="shared" si="27"/>
        <v/>
      </c>
    </row>
    <row r="305" spans="14:23">
      <c r="N305" s="2"/>
      <c r="O305" s="2"/>
      <c r="P305" s="2"/>
      <c r="Q305" s="14" t="str">
        <f t="shared" si="24"/>
        <v/>
      </c>
      <c r="R305" t="str">
        <f t="shared" si="25"/>
        <v/>
      </c>
      <c r="S305" s="47">
        <v>293</v>
      </c>
      <c r="T305" s="2" t="e">
        <f t="shared" si="23"/>
        <v>#VALUE!</v>
      </c>
      <c r="U305" s="1">
        <v>430</v>
      </c>
      <c r="V305" s="1" t="str">
        <f t="shared" si="26"/>
        <v xml:space="preserve"> </v>
      </c>
      <c r="W305" s="49" t="str">
        <f t="shared" si="27"/>
        <v/>
      </c>
    </row>
    <row r="306" spans="14:23">
      <c r="N306" s="2"/>
      <c r="O306" s="2"/>
      <c r="P306" s="2"/>
      <c r="Q306" s="14" t="str">
        <f t="shared" si="24"/>
        <v/>
      </c>
      <c r="R306" t="str">
        <f t="shared" si="25"/>
        <v/>
      </c>
      <c r="S306" s="47">
        <v>294</v>
      </c>
      <c r="T306" s="2" t="e">
        <f t="shared" si="23"/>
        <v>#VALUE!</v>
      </c>
      <c r="U306" s="1">
        <v>440</v>
      </c>
      <c r="V306" s="1" t="str">
        <f t="shared" si="26"/>
        <v xml:space="preserve"> </v>
      </c>
      <c r="W306" s="49" t="str">
        <f t="shared" si="27"/>
        <v/>
      </c>
    </row>
    <row r="307" spans="14:23">
      <c r="N307" s="2"/>
      <c r="O307" s="2"/>
      <c r="P307" s="2"/>
      <c r="Q307" s="14" t="str">
        <f t="shared" si="24"/>
        <v/>
      </c>
      <c r="R307" t="str">
        <f t="shared" si="25"/>
        <v/>
      </c>
      <c r="S307" s="47">
        <v>295</v>
      </c>
      <c r="T307" s="2" t="e">
        <f t="shared" si="23"/>
        <v>#VALUE!</v>
      </c>
      <c r="U307" s="1">
        <v>450</v>
      </c>
      <c r="V307" s="1" t="str">
        <f t="shared" si="26"/>
        <v xml:space="preserve"> </v>
      </c>
      <c r="W307" s="49" t="str">
        <f t="shared" si="27"/>
        <v/>
      </c>
    </row>
    <row r="308" spans="14:23">
      <c r="N308" s="2"/>
      <c r="O308" s="2"/>
      <c r="P308" s="2"/>
      <c r="Q308" s="14" t="str">
        <f t="shared" si="24"/>
        <v/>
      </c>
      <c r="R308" t="str">
        <f t="shared" si="25"/>
        <v/>
      </c>
      <c r="S308" s="47">
        <v>296</v>
      </c>
      <c r="T308" s="2" t="e">
        <f t="shared" si="23"/>
        <v>#VALUE!</v>
      </c>
      <c r="U308" s="1">
        <v>460</v>
      </c>
      <c r="V308" s="1" t="str">
        <f t="shared" si="26"/>
        <v xml:space="preserve"> </v>
      </c>
      <c r="W308" s="49" t="str">
        <f t="shared" si="27"/>
        <v/>
      </c>
    </row>
    <row r="309" spans="14:23">
      <c r="N309" s="2"/>
      <c r="O309" s="2"/>
      <c r="P309" s="2"/>
      <c r="Q309" s="14" t="str">
        <f t="shared" si="24"/>
        <v/>
      </c>
      <c r="R309" t="str">
        <f t="shared" si="25"/>
        <v/>
      </c>
      <c r="S309" s="47">
        <v>297</v>
      </c>
      <c r="T309" s="2" t="e">
        <f t="shared" si="23"/>
        <v>#VALUE!</v>
      </c>
      <c r="U309" s="1">
        <v>470</v>
      </c>
      <c r="V309" s="1" t="str">
        <f t="shared" si="26"/>
        <v xml:space="preserve"> </v>
      </c>
      <c r="W309" s="49" t="str">
        <f t="shared" si="27"/>
        <v/>
      </c>
    </row>
    <row r="310" spans="14:23">
      <c r="N310" s="2"/>
      <c r="O310" s="2"/>
      <c r="P310" s="2"/>
      <c r="Q310" s="14" t="str">
        <f t="shared" si="24"/>
        <v/>
      </c>
      <c r="R310" t="str">
        <f t="shared" si="25"/>
        <v/>
      </c>
      <c r="S310" s="47">
        <v>298</v>
      </c>
      <c r="T310" s="2" t="e">
        <f t="shared" si="23"/>
        <v>#VALUE!</v>
      </c>
      <c r="U310" s="1">
        <v>480</v>
      </c>
      <c r="V310" s="1" t="str">
        <f t="shared" si="26"/>
        <v xml:space="preserve"> </v>
      </c>
      <c r="W310" s="49" t="str">
        <f t="shared" si="27"/>
        <v/>
      </c>
    </row>
    <row r="311" spans="14:23">
      <c r="N311" s="2"/>
      <c r="O311" s="2"/>
      <c r="P311" s="2"/>
      <c r="Q311" s="14" t="str">
        <f t="shared" si="24"/>
        <v/>
      </c>
      <c r="R311" t="str">
        <f t="shared" si="25"/>
        <v/>
      </c>
      <c r="S311" s="47">
        <v>299</v>
      </c>
      <c r="T311" s="2" t="e">
        <f t="shared" si="23"/>
        <v>#VALUE!</v>
      </c>
      <c r="U311" s="1">
        <v>490</v>
      </c>
      <c r="V311" s="1" t="str">
        <f t="shared" si="26"/>
        <v xml:space="preserve"> </v>
      </c>
      <c r="W311" s="49" t="str">
        <f t="shared" si="27"/>
        <v/>
      </c>
    </row>
    <row r="312" spans="14:23">
      <c r="N312" s="2"/>
      <c r="O312" s="2"/>
      <c r="P312" s="2"/>
      <c r="Q312" s="14" t="str">
        <f t="shared" si="24"/>
        <v/>
      </c>
      <c r="R312" t="str">
        <f t="shared" si="25"/>
        <v/>
      </c>
      <c r="S312" s="47">
        <v>300</v>
      </c>
      <c r="T312" s="2" t="e">
        <f t="shared" si="23"/>
        <v>#VALUE!</v>
      </c>
      <c r="U312" s="1">
        <v>500</v>
      </c>
      <c r="V312" s="1" t="str">
        <f t="shared" si="26"/>
        <v xml:space="preserve"> </v>
      </c>
      <c r="W312" s="49" t="str">
        <f t="shared" si="27"/>
        <v/>
      </c>
    </row>
    <row r="313" spans="14:23">
      <c r="N313" s="2"/>
      <c r="O313" s="2"/>
      <c r="P313" s="2"/>
      <c r="Q313" s="14" t="str">
        <f t="shared" si="24"/>
        <v/>
      </c>
      <c r="R313" t="str">
        <f t="shared" si="25"/>
        <v/>
      </c>
      <c r="S313" s="47">
        <v>301</v>
      </c>
      <c r="T313" s="2" t="e">
        <f t="shared" si="23"/>
        <v>#VALUE!</v>
      </c>
      <c r="U313" s="1">
        <v>510</v>
      </c>
      <c r="V313" s="1" t="str">
        <f t="shared" si="26"/>
        <v xml:space="preserve"> </v>
      </c>
      <c r="W313" s="49" t="str">
        <f t="shared" si="27"/>
        <v/>
      </c>
    </row>
    <row r="314" spans="14:23">
      <c r="N314" s="2"/>
      <c r="O314" s="2"/>
      <c r="P314" s="2"/>
      <c r="Q314" s="14" t="str">
        <f t="shared" si="24"/>
        <v/>
      </c>
      <c r="R314" t="str">
        <f t="shared" si="25"/>
        <v/>
      </c>
      <c r="S314" s="47">
        <v>302</v>
      </c>
      <c r="T314" s="2" t="e">
        <f t="shared" si="23"/>
        <v>#VALUE!</v>
      </c>
      <c r="U314" s="1">
        <v>520</v>
      </c>
      <c r="V314" s="1" t="str">
        <f t="shared" si="26"/>
        <v xml:space="preserve"> </v>
      </c>
      <c r="W314" s="49" t="str">
        <f t="shared" si="27"/>
        <v/>
      </c>
    </row>
    <row r="315" spans="14:23">
      <c r="N315" s="2"/>
      <c r="O315" s="2"/>
      <c r="P315" s="2"/>
      <c r="Q315" s="14" t="str">
        <f t="shared" si="24"/>
        <v/>
      </c>
      <c r="R315" t="str">
        <f t="shared" si="25"/>
        <v/>
      </c>
      <c r="S315" s="47">
        <v>303</v>
      </c>
      <c r="T315" s="2" t="e">
        <f t="shared" si="23"/>
        <v>#VALUE!</v>
      </c>
      <c r="U315" s="1">
        <v>530</v>
      </c>
      <c r="V315" s="1" t="str">
        <f t="shared" si="26"/>
        <v xml:space="preserve"> </v>
      </c>
      <c r="W315" s="49" t="str">
        <f t="shared" si="27"/>
        <v/>
      </c>
    </row>
    <row r="316" spans="14:23">
      <c r="N316" s="2"/>
      <c r="O316" s="2"/>
      <c r="P316" s="2"/>
      <c r="Q316" s="14" t="str">
        <f t="shared" si="24"/>
        <v/>
      </c>
      <c r="R316" t="str">
        <f t="shared" si="25"/>
        <v/>
      </c>
      <c r="S316" s="47">
        <v>304</v>
      </c>
      <c r="T316" s="2" t="e">
        <f t="shared" si="23"/>
        <v>#VALUE!</v>
      </c>
      <c r="U316" s="1">
        <v>540</v>
      </c>
      <c r="V316" s="1" t="str">
        <f t="shared" si="26"/>
        <v xml:space="preserve"> </v>
      </c>
      <c r="W316" s="49" t="str">
        <f t="shared" si="27"/>
        <v/>
      </c>
    </row>
    <row r="317" spans="14:23">
      <c r="N317" s="2"/>
      <c r="O317" s="2"/>
      <c r="P317" s="2"/>
      <c r="Q317" s="14" t="str">
        <f t="shared" si="24"/>
        <v/>
      </c>
      <c r="R317" t="str">
        <f t="shared" si="25"/>
        <v/>
      </c>
      <c r="S317" s="47">
        <v>305</v>
      </c>
      <c r="T317" s="2" t="e">
        <f t="shared" si="23"/>
        <v>#VALUE!</v>
      </c>
      <c r="U317" s="1">
        <v>550</v>
      </c>
      <c r="V317" s="1" t="str">
        <f t="shared" si="26"/>
        <v xml:space="preserve"> </v>
      </c>
      <c r="W317" s="49" t="str">
        <f t="shared" si="27"/>
        <v/>
      </c>
    </row>
    <row r="318" spans="14:23">
      <c r="N318" s="2"/>
      <c r="O318" s="2"/>
      <c r="P318" s="2"/>
      <c r="Q318" s="14" t="str">
        <f t="shared" si="24"/>
        <v/>
      </c>
      <c r="R318" t="str">
        <f t="shared" si="25"/>
        <v/>
      </c>
      <c r="S318" s="47">
        <v>306</v>
      </c>
      <c r="T318" s="2" t="e">
        <f t="shared" si="23"/>
        <v>#VALUE!</v>
      </c>
      <c r="U318" s="1">
        <v>560</v>
      </c>
      <c r="V318" s="1" t="str">
        <f t="shared" si="26"/>
        <v xml:space="preserve"> </v>
      </c>
      <c r="W318" s="49" t="str">
        <f t="shared" si="27"/>
        <v/>
      </c>
    </row>
    <row r="319" spans="14:23">
      <c r="N319" s="2"/>
      <c r="O319" s="2"/>
      <c r="P319" s="2"/>
      <c r="Q319" s="14" t="str">
        <f t="shared" si="24"/>
        <v/>
      </c>
      <c r="R319" t="str">
        <f t="shared" si="25"/>
        <v/>
      </c>
      <c r="S319" s="47">
        <v>307</v>
      </c>
      <c r="T319" s="2" t="e">
        <f t="shared" si="23"/>
        <v>#VALUE!</v>
      </c>
      <c r="U319" s="1">
        <v>570</v>
      </c>
      <c r="V319" s="1" t="str">
        <f t="shared" si="26"/>
        <v xml:space="preserve"> </v>
      </c>
      <c r="W319" s="49" t="str">
        <f t="shared" si="27"/>
        <v/>
      </c>
    </row>
    <row r="320" spans="14:23">
      <c r="N320" s="2"/>
      <c r="O320" s="2"/>
      <c r="P320" s="2"/>
      <c r="Q320" s="14" t="str">
        <f t="shared" si="24"/>
        <v/>
      </c>
      <c r="R320" t="str">
        <f t="shared" si="25"/>
        <v/>
      </c>
      <c r="S320" s="47">
        <v>308</v>
      </c>
      <c r="T320" s="2" t="e">
        <f t="shared" si="23"/>
        <v>#VALUE!</v>
      </c>
      <c r="U320" s="1">
        <v>580</v>
      </c>
      <c r="V320" s="1" t="str">
        <f t="shared" si="26"/>
        <v xml:space="preserve"> </v>
      </c>
      <c r="W320" s="49" t="str">
        <f t="shared" si="27"/>
        <v/>
      </c>
    </row>
    <row r="321" spans="14:23">
      <c r="N321" s="2"/>
      <c r="O321" s="2"/>
      <c r="P321" s="2"/>
      <c r="Q321" s="14" t="str">
        <f t="shared" si="24"/>
        <v/>
      </c>
      <c r="R321" t="str">
        <f t="shared" si="25"/>
        <v/>
      </c>
      <c r="S321" s="47">
        <v>309</v>
      </c>
      <c r="T321" s="2" t="e">
        <f t="shared" si="23"/>
        <v>#VALUE!</v>
      </c>
      <c r="U321" s="1">
        <v>590</v>
      </c>
      <c r="V321" s="1" t="str">
        <f t="shared" si="26"/>
        <v xml:space="preserve"> </v>
      </c>
      <c r="W321" s="49" t="str">
        <f t="shared" si="27"/>
        <v/>
      </c>
    </row>
    <row r="322" spans="14:23">
      <c r="N322" s="2"/>
      <c r="O322" s="2"/>
      <c r="P322" s="2"/>
      <c r="Q322" s="14" t="str">
        <f t="shared" si="24"/>
        <v/>
      </c>
      <c r="R322" t="str">
        <f t="shared" si="25"/>
        <v/>
      </c>
      <c r="S322" s="47">
        <v>310</v>
      </c>
      <c r="T322" s="2" t="e">
        <f t="shared" si="23"/>
        <v>#VALUE!</v>
      </c>
      <c r="U322" s="1">
        <v>600</v>
      </c>
      <c r="V322" s="1" t="str">
        <f t="shared" si="26"/>
        <v xml:space="preserve"> </v>
      </c>
      <c r="W322" s="49" t="str">
        <f t="shared" si="27"/>
        <v/>
      </c>
    </row>
    <row r="323" spans="14:23">
      <c r="N323" s="2"/>
      <c r="O323" s="2"/>
      <c r="P323" s="2"/>
      <c r="Q323" s="14" t="str">
        <f t="shared" si="24"/>
        <v/>
      </c>
      <c r="R323" t="str">
        <f t="shared" si="25"/>
        <v/>
      </c>
      <c r="S323" s="47">
        <v>311</v>
      </c>
      <c r="T323" s="2" t="e">
        <f t="shared" si="23"/>
        <v>#VALUE!</v>
      </c>
      <c r="U323" s="1">
        <v>610</v>
      </c>
      <c r="V323" s="1" t="str">
        <f t="shared" si="26"/>
        <v xml:space="preserve"> </v>
      </c>
      <c r="W323" s="49" t="str">
        <f t="shared" si="27"/>
        <v/>
      </c>
    </row>
    <row r="324" spans="14:23">
      <c r="N324" s="2"/>
      <c r="O324" s="2"/>
      <c r="P324" s="2"/>
      <c r="Q324" s="14" t="str">
        <f t="shared" si="24"/>
        <v/>
      </c>
      <c r="R324" t="str">
        <f t="shared" si="25"/>
        <v/>
      </c>
      <c r="S324" s="47">
        <v>312</v>
      </c>
      <c r="T324" s="2" t="e">
        <f t="shared" si="23"/>
        <v>#VALUE!</v>
      </c>
      <c r="U324" s="1">
        <v>620</v>
      </c>
      <c r="V324" s="1" t="str">
        <f t="shared" si="26"/>
        <v xml:space="preserve"> </v>
      </c>
      <c r="W324" s="49" t="str">
        <f t="shared" si="27"/>
        <v/>
      </c>
    </row>
    <row r="325" spans="14:23">
      <c r="N325" s="2"/>
      <c r="O325" s="2"/>
      <c r="P325" s="2"/>
      <c r="Q325" s="14" t="str">
        <f t="shared" si="24"/>
        <v/>
      </c>
      <c r="R325" t="str">
        <f t="shared" si="25"/>
        <v/>
      </c>
      <c r="S325" s="47">
        <v>313</v>
      </c>
      <c r="T325" s="2" t="e">
        <f t="shared" si="23"/>
        <v>#VALUE!</v>
      </c>
      <c r="U325" s="1">
        <v>630</v>
      </c>
      <c r="V325" s="1" t="str">
        <f t="shared" si="26"/>
        <v xml:space="preserve"> </v>
      </c>
      <c r="W325" s="49" t="str">
        <f t="shared" si="27"/>
        <v/>
      </c>
    </row>
    <row r="326" spans="14:23">
      <c r="N326" s="2"/>
      <c r="O326" s="2"/>
      <c r="P326" s="2"/>
      <c r="Q326" s="14" t="str">
        <f t="shared" si="24"/>
        <v/>
      </c>
      <c r="R326" t="str">
        <f t="shared" si="25"/>
        <v/>
      </c>
      <c r="S326" s="47">
        <v>314</v>
      </c>
      <c r="T326" s="2" t="e">
        <f t="shared" si="23"/>
        <v>#VALUE!</v>
      </c>
      <c r="U326" s="1">
        <v>640</v>
      </c>
      <c r="V326" s="1" t="str">
        <f t="shared" si="26"/>
        <v xml:space="preserve"> </v>
      </c>
      <c r="W326" s="49" t="str">
        <f t="shared" si="27"/>
        <v/>
      </c>
    </row>
    <row r="327" spans="14:23">
      <c r="N327" s="2"/>
      <c r="O327" s="2"/>
      <c r="P327" s="2"/>
      <c r="Q327" s="14" t="str">
        <f t="shared" si="24"/>
        <v/>
      </c>
      <c r="R327" t="str">
        <f t="shared" si="25"/>
        <v/>
      </c>
      <c r="S327" s="47">
        <v>315</v>
      </c>
      <c r="T327" s="2" t="e">
        <f t="shared" si="23"/>
        <v>#VALUE!</v>
      </c>
      <c r="U327" s="1">
        <v>650</v>
      </c>
      <c r="V327" s="1" t="str">
        <f t="shared" si="26"/>
        <v xml:space="preserve"> </v>
      </c>
      <c r="W327" s="49" t="str">
        <f t="shared" si="27"/>
        <v/>
      </c>
    </row>
    <row r="328" spans="14:23">
      <c r="N328" s="2"/>
      <c r="O328" s="2"/>
      <c r="P328" s="2"/>
      <c r="Q328" s="14" t="str">
        <f t="shared" si="24"/>
        <v/>
      </c>
      <c r="R328" t="str">
        <f t="shared" si="25"/>
        <v/>
      </c>
      <c r="S328" s="47">
        <v>316</v>
      </c>
      <c r="T328" s="2" t="e">
        <f t="shared" si="23"/>
        <v>#VALUE!</v>
      </c>
      <c r="U328" s="1">
        <v>660</v>
      </c>
      <c r="V328" s="1" t="str">
        <f t="shared" si="26"/>
        <v xml:space="preserve"> </v>
      </c>
      <c r="W328" s="49" t="str">
        <f t="shared" si="27"/>
        <v/>
      </c>
    </row>
    <row r="329" spans="14:23">
      <c r="N329" s="2"/>
      <c r="O329" s="2"/>
      <c r="P329" s="2"/>
      <c r="Q329" s="14" t="str">
        <f t="shared" si="24"/>
        <v/>
      </c>
      <c r="R329" t="str">
        <f t="shared" si="25"/>
        <v/>
      </c>
      <c r="S329" s="47">
        <v>317</v>
      </c>
      <c r="T329" s="2" t="e">
        <f t="shared" si="23"/>
        <v>#VALUE!</v>
      </c>
      <c r="U329" s="1">
        <v>670</v>
      </c>
      <c r="V329" s="1" t="str">
        <f t="shared" si="26"/>
        <v xml:space="preserve"> </v>
      </c>
      <c r="W329" s="49" t="str">
        <f t="shared" si="27"/>
        <v/>
      </c>
    </row>
    <row r="330" spans="14:23">
      <c r="N330" s="2"/>
      <c r="O330" s="2"/>
      <c r="P330" s="2"/>
      <c r="Q330" s="14" t="str">
        <f t="shared" si="24"/>
        <v/>
      </c>
      <c r="R330" t="str">
        <f t="shared" si="25"/>
        <v/>
      </c>
      <c r="S330" s="47">
        <v>318</v>
      </c>
      <c r="T330" s="2" t="e">
        <f t="shared" si="23"/>
        <v>#VALUE!</v>
      </c>
      <c r="U330" s="1">
        <v>680</v>
      </c>
      <c r="V330" s="1" t="str">
        <f t="shared" si="26"/>
        <v xml:space="preserve"> </v>
      </c>
      <c r="W330" s="49" t="str">
        <f t="shared" si="27"/>
        <v/>
      </c>
    </row>
    <row r="331" spans="14:23">
      <c r="N331" s="2"/>
      <c r="O331" s="2"/>
      <c r="P331" s="2"/>
      <c r="Q331" s="14" t="str">
        <f t="shared" si="24"/>
        <v/>
      </c>
      <c r="R331" t="str">
        <f t="shared" si="25"/>
        <v/>
      </c>
      <c r="S331" s="47">
        <v>319</v>
      </c>
      <c r="T331" s="2" t="e">
        <f t="shared" si="23"/>
        <v>#VALUE!</v>
      </c>
      <c r="U331" s="1">
        <v>690</v>
      </c>
      <c r="V331" s="1" t="str">
        <f t="shared" si="26"/>
        <v xml:space="preserve"> </v>
      </c>
      <c r="W331" s="49" t="str">
        <f t="shared" si="27"/>
        <v/>
      </c>
    </row>
    <row r="332" spans="14:23">
      <c r="N332" s="2"/>
      <c r="O332" s="2"/>
      <c r="P332" s="2"/>
      <c r="Q332" s="14" t="str">
        <f t="shared" si="24"/>
        <v/>
      </c>
      <c r="R332" t="str">
        <f t="shared" si="25"/>
        <v/>
      </c>
      <c r="S332" s="47">
        <v>320</v>
      </c>
      <c r="T332" s="2" t="e">
        <f t="shared" si="23"/>
        <v>#VALUE!</v>
      </c>
      <c r="U332" s="1">
        <v>700</v>
      </c>
      <c r="V332" s="1" t="str">
        <f t="shared" si="26"/>
        <v xml:space="preserve"> </v>
      </c>
      <c r="W332" s="49" t="str">
        <f t="shared" si="27"/>
        <v/>
      </c>
    </row>
    <row r="333" spans="14:23">
      <c r="N333" s="2"/>
      <c r="O333" s="2"/>
      <c r="P333" s="2"/>
      <c r="Q333" s="14" t="str">
        <f t="shared" si="24"/>
        <v/>
      </c>
      <c r="R333" t="str">
        <f t="shared" si="25"/>
        <v/>
      </c>
      <c r="S333" s="47">
        <v>321</v>
      </c>
      <c r="T333" s="2" t="e">
        <f t="shared" si="23"/>
        <v>#VALUE!</v>
      </c>
      <c r="U333" s="1">
        <v>710</v>
      </c>
      <c r="V333" s="1" t="str">
        <f t="shared" si="26"/>
        <v xml:space="preserve"> </v>
      </c>
      <c r="W333" s="49" t="str">
        <f t="shared" si="27"/>
        <v/>
      </c>
    </row>
    <row r="334" spans="14:23">
      <c r="N334" s="2"/>
      <c r="O334" s="2"/>
      <c r="P334" s="2"/>
      <c r="Q334" s="14" t="str">
        <f t="shared" si="24"/>
        <v/>
      </c>
      <c r="R334" t="str">
        <f t="shared" si="25"/>
        <v/>
      </c>
      <c r="S334" s="47">
        <v>322</v>
      </c>
      <c r="T334" s="2" t="e">
        <f t="shared" ref="T334:T362" si="28">IF(V334=1,1,IF(AND(ISNUMBER(T333),T333&gt;100)," ",IF(AND(ISNUMBER(T333),T333+1&lt;102),T333+1," ")))</f>
        <v>#VALUE!</v>
      </c>
      <c r="U334" s="1">
        <v>720</v>
      </c>
      <c r="V334" s="1" t="str">
        <f t="shared" si="26"/>
        <v xml:space="preserve"> </v>
      </c>
      <c r="W334" s="49" t="str">
        <f t="shared" si="27"/>
        <v/>
      </c>
    </row>
    <row r="335" spans="14:23">
      <c r="N335" s="2"/>
      <c r="O335" s="2"/>
      <c r="P335" s="2"/>
      <c r="Q335" s="14" t="str">
        <f t="shared" si="24"/>
        <v/>
      </c>
      <c r="R335" t="str">
        <f t="shared" si="25"/>
        <v/>
      </c>
      <c r="S335" s="47">
        <v>323</v>
      </c>
      <c r="T335" s="2" t="e">
        <f t="shared" si="28"/>
        <v>#VALUE!</v>
      </c>
      <c r="U335" s="1">
        <v>730</v>
      </c>
      <c r="V335" s="1" t="str">
        <f t="shared" si="26"/>
        <v xml:space="preserve"> </v>
      </c>
      <c r="W335" s="49" t="str">
        <f t="shared" si="27"/>
        <v/>
      </c>
    </row>
    <row r="336" spans="14:23">
      <c r="N336" s="2"/>
      <c r="O336" s="2"/>
      <c r="P336" s="2"/>
      <c r="Q336" s="14" t="str">
        <f t="shared" ref="Q336:Q362" si="29">IF($A$9&gt;$A$10,"",IF(U336=$A$9,1,IF(U337=$A$10,2,"")))</f>
        <v/>
      </c>
      <c r="R336" t="str">
        <f t="shared" ref="R336:R362" si="30">IF($A$9&gt;$A$10,"",IF(U336=$A$10,2,""))</f>
        <v/>
      </c>
      <c r="S336" s="47">
        <v>324</v>
      </c>
      <c r="T336" s="2" t="e">
        <f t="shared" si="28"/>
        <v>#VALUE!</v>
      </c>
      <c r="U336" s="1">
        <v>740</v>
      </c>
      <c r="V336" s="1" t="str">
        <f t="shared" ref="V336:V362" si="31">IF(U336=$A$9,1,IF(U336=$A$10,2," "))</f>
        <v xml:space="preserve"> </v>
      </c>
      <c r="W336" s="49" t="str">
        <f t="shared" ref="W336:W362" si="32">IF(Q336=1,1,IF(R335=2,"",W335))</f>
        <v/>
      </c>
    </row>
    <row r="337" spans="14:23">
      <c r="N337" s="2"/>
      <c r="O337" s="2"/>
      <c r="P337" s="2"/>
      <c r="Q337" s="14" t="str">
        <f t="shared" si="29"/>
        <v/>
      </c>
      <c r="R337" t="str">
        <f t="shared" si="30"/>
        <v/>
      </c>
      <c r="S337" s="47">
        <v>325</v>
      </c>
      <c r="T337" s="2" t="e">
        <f t="shared" si="28"/>
        <v>#VALUE!</v>
      </c>
      <c r="U337" s="1">
        <v>750</v>
      </c>
      <c r="V337" s="1" t="str">
        <f t="shared" si="31"/>
        <v xml:space="preserve"> </v>
      </c>
      <c r="W337" s="49" t="str">
        <f t="shared" si="32"/>
        <v/>
      </c>
    </row>
    <row r="338" spans="14:23">
      <c r="N338" s="2"/>
      <c r="O338" s="2"/>
      <c r="P338" s="2"/>
      <c r="Q338" s="14" t="str">
        <f t="shared" si="29"/>
        <v/>
      </c>
      <c r="R338" t="str">
        <f t="shared" si="30"/>
        <v/>
      </c>
      <c r="S338" s="47">
        <v>326</v>
      </c>
      <c r="T338" s="2" t="e">
        <f t="shared" si="28"/>
        <v>#VALUE!</v>
      </c>
      <c r="U338" s="1">
        <v>760</v>
      </c>
      <c r="V338" s="1" t="str">
        <f t="shared" si="31"/>
        <v xml:space="preserve"> </v>
      </c>
      <c r="W338" s="49" t="str">
        <f t="shared" si="32"/>
        <v/>
      </c>
    </row>
    <row r="339" spans="14:23">
      <c r="N339" s="2"/>
      <c r="O339" s="2"/>
      <c r="P339" s="2"/>
      <c r="Q339" s="14" t="str">
        <f t="shared" si="29"/>
        <v/>
      </c>
      <c r="R339" t="str">
        <f t="shared" si="30"/>
        <v/>
      </c>
      <c r="S339" s="47">
        <v>327</v>
      </c>
      <c r="T339" s="2" t="e">
        <f t="shared" si="28"/>
        <v>#VALUE!</v>
      </c>
      <c r="U339" s="1">
        <v>770</v>
      </c>
      <c r="V339" s="1" t="str">
        <f t="shared" si="31"/>
        <v xml:space="preserve"> </v>
      </c>
      <c r="W339" s="49" t="str">
        <f t="shared" si="32"/>
        <v/>
      </c>
    </row>
    <row r="340" spans="14:23">
      <c r="N340" s="2"/>
      <c r="O340" s="2"/>
      <c r="P340" s="2"/>
      <c r="Q340" s="14" t="str">
        <f t="shared" si="29"/>
        <v/>
      </c>
      <c r="R340" t="str">
        <f t="shared" si="30"/>
        <v/>
      </c>
      <c r="S340" s="47">
        <v>328</v>
      </c>
      <c r="T340" s="2" t="e">
        <f t="shared" si="28"/>
        <v>#VALUE!</v>
      </c>
      <c r="U340" s="1">
        <v>780</v>
      </c>
      <c r="V340" s="1" t="str">
        <f t="shared" si="31"/>
        <v xml:space="preserve"> </v>
      </c>
      <c r="W340" s="49" t="str">
        <f t="shared" si="32"/>
        <v/>
      </c>
    </row>
    <row r="341" spans="14:23">
      <c r="N341" s="2"/>
      <c r="O341" s="2"/>
      <c r="P341" s="2"/>
      <c r="Q341" s="14" t="str">
        <f t="shared" si="29"/>
        <v/>
      </c>
      <c r="R341" t="str">
        <f t="shared" si="30"/>
        <v/>
      </c>
      <c r="S341" s="47">
        <v>329</v>
      </c>
      <c r="T341" s="2" t="e">
        <f t="shared" si="28"/>
        <v>#VALUE!</v>
      </c>
      <c r="U341" s="1">
        <v>790</v>
      </c>
      <c r="V341" s="1" t="str">
        <f t="shared" si="31"/>
        <v xml:space="preserve"> </v>
      </c>
      <c r="W341" s="49" t="str">
        <f t="shared" si="32"/>
        <v/>
      </c>
    </row>
    <row r="342" spans="14:23">
      <c r="N342" s="2"/>
      <c r="O342" s="2"/>
      <c r="P342" s="2"/>
      <c r="Q342" s="14" t="str">
        <f t="shared" si="29"/>
        <v/>
      </c>
      <c r="R342" t="str">
        <f t="shared" si="30"/>
        <v/>
      </c>
      <c r="S342" s="47">
        <v>330</v>
      </c>
      <c r="T342" s="2" t="e">
        <f t="shared" si="28"/>
        <v>#VALUE!</v>
      </c>
      <c r="U342" s="1">
        <v>800</v>
      </c>
      <c r="V342" s="1" t="str">
        <f t="shared" si="31"/>
        <v xml:space="preserve"> </v>
      </c>
      <c r="W342" s="49" t="str">
        <f t="shared" si="32"/>
        <v/>
      </c>
    </row>
    <row r="343" spans="14:23">
      <c r="N343" s="2"/>
      <c r="O343" s="2"/>
      <c r="P343" s="2"/>
      <c r="Q343" s="14" t="str">
        <f t="shared" si="29"/>
        <v/>
      </c>
      <c r="R343" t="str">
        <f t="shared" si="30"/>
        <v/>
      </c>
      <c r="S343" s="47">
        <v>331</v>
      </c>
      <c r="T343" s="2" t="e">
        <f t="shared" si="28"/>
        <v>#VALUE!</v>
      </c>
      <c r="U343" s="1">
        <v>810</v>
      </c>
      <c r="V343" s="1" t="str">
        <f t="shared" si="31"/>
        <v xml:space="preserve"> </v>
      </c>
      <c r="W343" s="49" t="str">
        <f t="shared" si="32"/>
        <v/>
      </c>
    </row>
    <row r="344" spans="14:23">
      <c r="N344" s="2"/>
      <c r="O344" s="2"/>
      <c r="P344" s="2"/>
      <c r="Q344" s="14" t="str">
        <f t="shared" si="29"/>
        <v/>
      </c>
      <c r="R344" t="str">
        <f t="shared" si="30"/>
        <v/>
      </c>
      <c r="S344" s="47">
        <v>332</v>
      </c>
      <c r="T344" s="2" t="e">
        <f t="shared" si="28"/>
        <v>#VALUE!</v>
      </c>
      <c r="U344" s="1">
        <v>820</v>
      </c>
      <c r="V344" s="1" t="str">
        <f t="shared" si="31"/>
        <v xml:space="preserve"> </v>
      </c>
      <c r="W344" s="49" t="str">
        <f t="shared" si="32"/>
        <v/>
      </c>
    </row>
    <row r="345" spans="14:23">
      <c r="N345" s="2"/>
      <c r="O345" s="2"/>
      <c r="P345" s="2"/>
      <c r="Q345" s="14" t="str">
        <f t="shared" si="29"/>
        <v/>
      </c>
      <c r="R345" t="str">
        <f t="shared" si="30"/>
        <v/>
      </c>
      <c r="S345" s="47">
        <v>333</v>
      </c>
      <c r="T345" s="2" t="e">
        <f t="shared" si="28"/>
        <v>#VALUE!</v>
      </c>
      <c r="U345" s="1">
        <v>830</v>
      </c>
      <c r="V345" s="1" t="str">
        <f t="shared" si="31"/>
        <v xml:space="preserve"> </v>
      </c>
      <c r="W345" s="49" t="str">
        <f t="shared" si="32"/>
        <v/>
      </c>
    </row>
    <row r="346" spans="14:23">
      <c r="N346" s="2"/>
      <c r="O346" s="2"/>
      <c r="P346" s="2"/>
      <c r="Q346" s="14" t="str">
        <f t="shared" si="29"/>
        <v/>
      </c>
      <c r="R346" t="str">
        <f t="shared" si="30"/>
        <v/>
      </c>
      <c r="S346" s="47">
        <v>334</v>
      </c>
      <c r="T346" s="2" t="e">
        <f t="shared" si="28"/>
        <v>#VALUE!</v>
      </c>
      <c r="U346" s="1">
        <v>840</v>
      </c>
      <c r="V346" s="1" t="str">
        <f t="shared" si="31"/>
        <v xml:space="preserve"> </v>
      </c>
      <c r="W346" s="49" t="str">
        <f t="shared" si="32"/>
        <v/>
      </c>
    </row>
    <row r="347" spans="14:23">
      <c r="N347" s="2"/>
      <c r="O347" s="2"/>
      <c r="P347" s="2"/>
      <c r="Q347" s="14" t="str">
        <f t="shared" si="29"/>
        <v/>
      </c>
      <c r="R347" t="str">
        <f t="shared" si="30"/>
        <v/>
      </c>
      <c r="S347" s="47">
        <v>335</v>
      </c>
      <c r="T347" s="2" t="e">
        <f t="shared" si="28"/>
        <v>#VALUE!</v>
      </c>
      <c r="U347" s="1">
        <v>850</v>
      </c>
      <c r="V347" s="1" t="str">
        <f t="shared" si="31"/>
        <v xml:space="preserve"> </v>
      </c>
      <c r="W347" s="49" t="str">
        <f t="shared" si="32"/>
        <v/>
      </c>
    </row>
    <row r="348" spans="14:23">
      <c r="N348" s="2"/>
      <c r="O348" s="2"/>
      <c r="P348" s="2"/>
      <c r="Q348" s="14" t="str">
        <f t="shared" si="29"/>
        <v/>
      </c>
      <c r="R348" t="str">
        <f t="shared" si="30"/>
        <v/>
      </c>
      <c r="S348" s="47">
        <v>336</v>
      </c>
      <c r="T348" s="2" t="e">
        <f t="shared" si="28"/>
        <v>#VALUE!</v>
      </c>
      <c r="U348" s="1">
        <v>860</v>
      </c>
      <c r="V348" s="1" t="str">
        <f t="shared" si="31"/>
        <v xml:space="preserve"> </v>
      </c>
      <c r="W348" s="49" t="str">
        <f t="shared" si="32"/>
        <v/>
      </c>
    </row>
    <row r="349" spans="14:23">
      <c r="N349" s="2"/>
      <c r="O349" s="2"/>
      <c r="P349" s="2"/>
      <c r="Q349" s="14" t="str">
        <f t="shared" si="29"/>
        <v/>
      </c>
      <c r="R349" t="str">
        <f t="shared" si="30"/>
        <v/>
      </c>
      <c r="S349" s="47">
        <v>337</v>
      </c>
      <c r="T349" s="2" t="e">
        <f t="shared" si="28"/>
        <v>#VALUE!</v>
      </c>
      <c r="U349" s="1">
        <v>870</v>
      </c>
      <c r="V349" s="1" t="str">
        <f t="shared" si="31"/>
        <v xml:space="preserve"> </v>
      </c>
      <c r="W349" s="49" t="str">
        <f t="shared" si="32"/>
        <v/>
      </c>
    </row>
    <row r="350" spans="14:23">
      <c r="N350" s="2"/>
      <c r="O350" s="2"/>
      <c r="P350" s="2"/>
      <c r="Q350" s="14" t="str">
        <f t="shared" si="29"/>
        <v/>
      </c>
      <c r="R350" t="str">
        <f t="shared" si="30"/>
        <v/>
      </c>
      <c r="S350" s="47">
        <v>338</v>
      </c>
      <c r="T350" s="2" t="e">
        <f t="shared" si="28"/>
        <v>#VALUE!</v>
      </c>
      <c r="U350" s="1">
        <v>880</v>
      </c>
      <c r="V350" s="1" t="str">
        <f t="shared" si="31"/>
        <v xml:space="preserve"> </v>
      </c>
      <c r="W350" s="49" t="str">
        <f t="shared" si="32"/>
        <v/>
      </c>
    </row>
    <row r="351" spans="14:23">
      <c r="N351" s="2"/>
      <c r="O351" s="2"/>
      <c r="P351" s="2"/>
      <c r="Q351" s="14" t="str">
        <f t="shared" si="29"/>
        <v/>
      </c>
      <c r="R351" t="str">
        <f t="shared" si="30"/>
        <v/>
      </c>
      <c r="S351" s="47">
        <v>339</v>
      </c>
      <c r="T351" s="2" t="e">
        <f t="shared" si="28"/>
        <v>#VALUE!</v>
      </c>
      <c r="U351" s="1">
        <v>890</v>
      </c>
      <c r="V351" s="1" t="str">
        <f t="shared" si="31"/>
        <v xml:space="preserve"> </v>
      </c>
      <c r="W351" s="49" t="str">
        <f t="shared" si="32"/>
        <v/>
      </c>
    </row>
    <row r="352" spans="14:23">
      <c r="N352" s="2"/>
      <c r="O352" s="2"/>
      <c r="P352" s="2"/>
      <c r="Q352" s="14" t="str">
        <f t="shared" si="29"/>
        <v/>
      </c>
      <c r="R352" t="str">
        <f t="shared" si="30"/>
        <v/>
      </c>
      <c r="S352" s="47">
        <v>340</v>
      </c>
      <c r="T352" s="2" t="e">
        <f t="shared" si="28"/>
        <v>#VALUE!</v>
      </c>
      <c r="U352" s="1">
        <v>900</v>
      </c>
      <c r="V352" s="1" t="str">
        <f t="shared" si="31"/>
        <v xml:space="preserve"> </v>
      </c>
      <c r="W352" s="49" t="str">
        <f t="shared" si="32"/>
        <v/>
      </c>
    </row>
    <row r="353" spans="14:23">
      <c r="N353" s="2"/>
      <c r="O353" s="2"/>
      <c r="P353" s="2"/>
      <c r="Q353" s="14" t="str">
        <f t="shared" si="29"/>
        <v/>
      </c>
      <c r="R353" t="str">
        <f t="shared" si="30"/>
        <v/>
      </c>
      <c r="S353" s="47">
        <v>341</v>
      </c>
      <c r="T353" s="2" t="e">
        <f t="shared" si="28"/>
        <v>#VALUE!</v>
      </c>
      <c r="U353" s="1">
        <v>910</v>
      </c>
      <c r="V353" s="1" t="str">
        <f t="shared" si="31"/>
        <v xml:space="preserve"> </v>
      </c>
      <c r="W353" s="49" t="str">
        <f t="shared" si="32"/>
        <v/>
      </c>
    </row>
    <row r="354" spans="14:23">
      <c r="N354" s="2"/>
      <c r="O354" s="2"/>
      <c r="P354" s="2"/>
      <c r="Q354" s="14" t="str">
        <f t="shared" si="29"/>
        <v/>
      </c>
      <c r="R354" t="str">
        <f t="shared" si="30"/>
        <v/>
      </c>
      <c r="S354" s="47">
        <v>342</v>
      </c>
      <c r="T354" s="2" t="e">
        <f t="shared" si="28"/>
        <v>#VALUE!</v>
      </c>
      <c r="U354" s="1">
        <v>920</v>
      </c>
      <c r="V354" s="1" t="str">
        <f t="shared" si="31"/>
        <v xml:space="preserve"> </v>
      </c>
      <c r="W354" s="49" t="str">
        <f t="shared" si="32"/>
        <v/>
      </c>
    </row>
    <row r="355" spans="14:23">
      <c r="N355" s="2"/>
      <c r="O355" s="2"/>
      <c r="P355" s="2"/>
      <c r="Q355" s="14" t="str">
        <f t="shared" si="29"/>
        <v/>
      </c>
      <c r="R355" t="str">
        <f t="shared" si="30"/>
        <v/>
      </c>
      <c r="S355" s="47">
        <v>343</v>
      </c>
      <c r="T355" s="2" t="e">
        <f t="shared" si="28"/>
        <v>#VALUE!</v>
      </c>
      <c r="U355" s="1">
        <v>930</v>
      </c>
      <c r="V355" s="1" t="str">
        <f t="shared" si="31"/>
        <v xml:space="preserve"> </v>
      </c>
      <c r="W355" s="49" t="str">
        <f t="shared" si="32"/>
        <v/>
      </c>
    </row>
    <row r="356" spans="14:23">
      <c r="N356" s="2"/>
      <c r="O356" s="2"/>
      <c r="P356" s="2"/>
      <c r="Q356" s="14" t="str">
        <f t="shared" si="29"/>
        <v/>
      </c>
      <c r="R356" t="str">
        <f t="shared" si="30"/>
        <v/>
      </c>
      <c r="S356" s="47">
        <v>344</v>
      </c>
      <c r="T356" s="2" t="e">
        <f t="shared" si="28"/>
        <v>#VALUE!</v>
      </c>
      <c r="U356" s="1">
        <v>940</v>
      </c>
      <c r="V356" s="1" t="str">
        <f t="shared" si="31"/>
        <v xml:space="preserve"> </v>
      </c>
      <c r="W356" s="49" t="str">
        <f t="shared" si="32"/>
        <v/>
      </c>
    </row>
    <row r="357" spans="14:23">
      <c r="N357" s="2"/>
      <c r="O357" s="2"/>
      <c r="P357" s="2"/>
      <c r="Q357" s="14" t="str">
        <f t="shared" si="29"/>
        <v/>
      </c>
      <c r="R357" t="str">
        <f t="shared" si="30"/>
        <v/>
      </c>
      <c r="S357" s="47">
        <v>345</v>
      </c>
      <c r="T357" s="2" t="e">
        <f t="shared" si="28"/>
        <v>#VALUE!</v>
      </c>
      <c r="U357" s="1">
        <v>950</v>
      </c>
      <c r="V357" s="1" t="str">
        <f t="shared" si="31"/>
        <v xml:space="preserve"> </v>
      </c>
      <c r="W357" s="49" t="str">
        <f t="shared" si="32"/>
        <v/>
      </c>
    </row>
    <row r="358" spans="14:23">
      <c r="N358" s="2"/>
      <c r="O358" s="2"/>
      <c r="P358" s="2"/>
      <c r="Q358" s="14" t="str">
        <f t="shared" si="29"/>
        <v/>
      </c>
      <c r="R358" t="str">
        <f t="shared" si="30"/>
        <v/>
      </c>
      <c r="S358" s="47">
        <v>346</v>
      </c>
      <c r="T358" s="2" t="e">
        <f t="shared" si="28"/>
        <v>#VALUE!</v>
      </c>
      <c r="U358" s="1">
        <v>960</v>
      </c>
      <c r="V358" s="1" t="str">
        <f t="shared" si="31"/>
        <v xml:space="preserve"> </v>
      </c>
      <c r="W358" s="49" t="str">
        <f t="shared" si="32"/>
        <v/>
      </c>
    </row>
    <row r="359" spans="14:23">
      <c r="N359" s="2"/>
      <c r="O359" s="2"/>
      <c r="P359" s="2"/>
      <c r="Q359" s="14" t="str">
        <f t="shared" si="29"/>
        <v/>
      </c>
      <c r="R359" t="str">
        <f t="shared" si="30"/>
        <v/>
      </c>
      <c r="S359" s="47">
        <v>347</v>
      </c>
      <c r="T359" s="2" t="e">
        <f t="shared" si="28"/>
        <v>#VALUE!</v>
      </c>
      <c r="U359" s="1">
        <v>970</v>
      </c>
      <c r="V359" s="1" t="str">
        <f t="shared" si="31"/>
        <v xml:space="preserve"> </v>
      </c>
      <c r="W359" s="49" t="str">
        <f t="shared" si="32"/>
        <v/>
      </c>
    </row>
    <row r="360" spans="14:23">
      <c r="N360" s="2"/>
      <c r="O360" s="2"/>
      <c r="P360" s="2"/>
      <c r="Q360" s="14" t="str">
        <f t="shared" si="29"/>
        <v/>
      </c>
      <c r="R360" t="str">
        <f t="shared" si="30"/>
        <v/>
      </c>
      <c r="S360" s="47">
        <v>348</v>
      </c>
      <c r="T360" s="2" t="e">
        <f t="shared" si="28"/>
        <v>#VALUE!</v>
      </c>
      <c r="U360" s="1">
        <v>980</v>
      </c>
      <c r="V360" s="1" t="str">
        <f t="shared" si="31"/>
        <v xml:space="preserve"> </v>
      </c>
      <c r="W360" s="49" t="str">
        <f t="shared" si="32"/>
        <v/>
      </c>
    </row>
    <row r="361" spans="14:23">
      <c r="N361" s="2"/>
      <c r="O361" s="2"/>
      <c r="P361" s="2"/>
      <c r="Q361" s="14" t="str">
        <f t="shared" si="29"/>
        <v/>
      </c>
      <c r="R361" t="str">
        <f t="shared" si="30"/>
        <v/>
      </c>
      <c r="S361" s="47">
        <v>349</v>
      </c>
      <c r="T361" s="2" t="e">
        <f t="shared" si="28"/>
        <v>#VALUE!</v>
      </c>
      <c r="U361" s="1">
        <v>990</v>
      </c>
      <c r="V361" s="1" t="str">
        <f t="shared" si="31"/>
        <v xml:space="preserve"> </v>
      </c>
      <c r="W361" s="49" t="str">
        <f t="shared" si="32"/>
        <v/>
      </c>
    </row>
    <row r="362" spans="14:23">
      <c r="N362" s="2"/>
      <c r="O362" s="2"/>
      <c r="P362" s="2"/>
      <c r="Q362" s="14" t="str">
        <f t="shared" si="29"/>
        <v/>
      </c>
      <c r="R362" t="str">
        <f t="shared" si="30"/>
        <v/>
      </c>
      <c r="S362" s="47">
        <v>350</v>
      </c>
      <c r="T362" s="2" t="e">
        <f t="shared" si="28"/>
        <v>#VALUE!</v>
      </c>
      <c r="U362" s="1">
        <v>1000</v>
      </c>
      <c r="V362" s="1" t="str">
        <f t="shared" si="31"/>
        <v xml:space="preserve"> </v>
      </c>
      <c r="W362" s="49" t="str">
        <f t="shared" si="32"/>
        <v/>
      </c>
    </row>
    <row r="363" spans="14:23">
      <c r="U363" s="4"/>
    </row>
    <row r="368" spans="14:23">
      <c r="N368" s="40"/>
      <c r="O368" s="40"/>
      <c r="P368" s="40"/>
      <c r="Q368" s="15"/>
      <c r="S368" s="50"/>
    </row>
  </sheetData>
  <sheetProtection password="D958" sheet="1" objects="1" scenarios="1"/>
  <mergeCells count="5">
    <mergeCell ref="B11:C11"/>
    <mergeCell ref="D11:E11"/>
    <mergeCell ref="F11:G11"/>
    <mergeCell ref="H11:I11"/>
    <mergeCell ref="J11:K11"/>
  </mergeCells>
  <conditionalFormatting sqref="D14:D33 B14:B33 F14:F33 H14:H33 J14:J33">
    <cfRule type="cellIs" dxfId="5" priority="3" operator="equal">
      <formula>$C$5</formula>
    </cfRule>
  </conditionalFormatting>
  <conditionalFormatting sqref="B14:B33 D14:D33 F14:F33 H14:H33 J14:J33">
    <cfRule type="cellIs" dxfId="4" priority="1" operator="equal">
      <formula>$A$15</formula>
    </cfRule>
    <cfRule type="cellIs" dxfId="3" priority="2" operator="equal">
      <formula>$C$4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68"/>
  <sheetViews>
    <sheetView workbookViewId="0">
      <selection activeCell="F9" sqref="F9"/>
    </sheetView>
  </sheetViews>
  <sheetFormatPr defaultRowHeight="15"/>
  <cols>
    <col min="1" max="1" width="22.5703125" style="6" customWidth="1"/>
    <col min="2" max="2" width="9.140625" style="5"/>
    <col min="3" max="3" width="11.7109375" style="5" customWidth="1"/>
    <col min="4" max="11" width="9.140625" style="6"/>
    <col min="12" max="12" width="17.85546875" style="6" customWidth="1"/>
    <col min="13" max="13" width="19.7109375" style="6" customWidth="1"/>
    <col min="14" max="16" width="19.7109375" style="3" customWidth="1"/>
    <col min="17" max="17" width="18.7109375" style="13" hidden="1" customWidth="1"/>
    <col min="18" max="18" width="0" hidden="1" customWidth="1"/>
    <col min="19" max="19" width="18.7109375" style="1" hidden="1" customWidth="1"/>
    <col min="20" max="22" width="18.7109375" style="3" hidden="1" customWidth="1"/>
    <col min="23" max="23" width="18.7109375" style="44" hidden="1" customWidth="1"/>
    <col min="24" max="24" width="18.7109375" style="6" customWidth="1"/>
    <col min="25" max="26" width="9.140625" style="6"/>
  </cols>
  <sheetData>
    <row r="1" spans="1:24" ht="23.25">
      <c r="A1" s="19" t="s">
        <v>75</v>
      </c>
      <c r="L1" s="7" t="s">
        <v>71</v>
      </c>
      <c r="Q1" s="38"/>
      <c r="S1" s="17" t="s">
        <v>33</v>
      </c>
      <c r="W1" s="45"/>
    </row>
    <row r="2" spans="1:24">
      <c r="A2" s="6" t="s">
        <v>19</v>
      </c>
      <c r="B2" s="5" t="s">
        <v>15</v>
      </c>
      <c r="C2" s="5" t="s">
        <v>16</v>
      </c>
      <c r="L2" s="23" t="s">
        <v>4</v>
      </c>
      <c r="Q2" s="38"/>
      <c r="W2" s="45"/>
    </row>
    <row r="3" spans="1:24">
      <c r="A3" s="20" t="s">
        <v>41</v>
      </c>
      <c r="B3" s="21">
        <v>1.9450000000000001</v>
      </c>
      <c r="C3" s="5" t="s">
        <v>18</v>
      </c>
      <c r="D3" s="51" t="s">
        <v>17</v>
      </c>
      <c r="L3" s="42" t="s">
        <v>30</v>
      </c>
      <c r="M3" s="43"/>
      <c r="Q3" s="38"/>
      <c r="W3" s="45"/>
    </row>
    <row r="4" spans="1:24">
      <c r="A4" s="20" t="s">
        <v>42</v>
      </c>
      <c r="B4" s="21">
        <v>1.92</v>
      </c>
      <c r="C4" s="22">
        <v>0</v>
      </c>
      <c r="D4" s="51" t="s">
        <v>40</v>
      </c>
      <c r="E4" s="20"/>
      <c r="F4" s="20"/>
      <c r="G4" s="20"/>
      <c r="H4" s="20"/>
      <c r="L4" s="7" t="s">
        <v>31</v>
      </c>
      <c r="Q4" s="38"/>
      <c r="W4" s="45"/>
    </row>
    <row r="5" spans="1:24">
      <c r="A5" s="53">
        <v>44217</v>
      </c>
      <c r="B5" s="21">
        <v>1.42</v>
      </c>
      <c r="C5" s="35">
        <v>0</v>
      </c>
      <c r="D5" s="20" t="s">
        <v>39</v>
      </c>
      <c r="E5" s="20"/>
      <c r="F5" s="20"/>
      <c r="G5" s="20"/>
      <c r="H5" s="20"/>
      <c r="L5" s="7"/>
      <c r="Q5" s="38"/>
      <c r="W5" s="45"/>
    </row>
    <row r="6" spans="1:24" ht="21">
      <c r="A6" s="20"/>
      <c r="D6" s="36" t="s">
        <v>3</v>
      </c>
      <c r="L6" s="23" t="s">
        <v>32</v>
      </c>
      <c r="Q6" s="38"/>
      <c r="W6" s="45"/>
    </row>
    <row r="7" spans="1:24">
      <c r="A7" s="1" t="s">
        <v>20</v>
      </c>
      <c r="B7" s="23" t="s">
        <v>29</v>
      </c>
      <c r="L7" s="23" t="s">
        <v>66</v>
      </c>
      <c r="Q7" s="38"/>
      <c r="W7" s="45"/>
    </row>
    <row r="8" spans="1:24" ht="21">
      <c r="A8" s="5" t="s">
        <v>6</v>
      </c>
      <c r="B8" s="23" t="s">
        <v>21</v>
      </c>
      <c r="D8" s="9"/>
      <c r="L8" s="7"/>
      <c r="Q8" s="38"/>
      <c r="W8" s="45"/>
    </row>
    <row r="9" spans="1:24">
      <c r="A9" s="25">
        <v>2</v>
      </c>
      <c r="B9" s="57" t="str">
        <f>IF(A10&lt;A9,S1,"")</f>
        <v/>
      </c>
      <c r="L9" s="7" t="s">
        <v>23</v>
      </c>
      <c r="Q9" s="38"/>
      <c r="W9" s="45"/>
    </row>
    <row r="10" spans="1:24">
      <c r="A10" s="52">
        <v>2.02</v>
      </c>
      <c r="B10" s="58"/>
      <c r="C10" s="28"/>
      <c r="D10" s="59"/>
      <c r="E10" s="29"/>
      <c r="F10" s="59"/>
      <c r="G10" s="29"/>
      <c r="H10" s="59"/>
      <c r="I10" s="29"/>
      <c r="J10" s="59"/>
      <c r="K10" s="30"/>
      <c r="L10" s="7" t="s">
        <v>67</v>
      </c>
      <c r="Q10" s="38"/>
      <c r="W10" s="45"/>
    </row>
    <row r="11" spans="1:24">
      <c r="A11" s="5" t="s">
        <v>5</v>
      </c>
      <c r="B11" s="61" t="s">
        <v>24</v>
      </c>
      <c r="C11" s="62"/>
      <c r="D11" s="63" t="s">
        <v>28</v>
      </c>
      <c r="E11" s="64"/>
      <c r="F11" s="65" t="s">
        <v>27</v>
      </c>
      <c r="G11" s="66"/>
      <c r="H11" s="67" t="s">
        <v>26</v>
      </c>
      <c r="I11" s="68"/>
      <c r="J11" s="69" t="s">
        <v>25</v>
      </c>
      <c r="K11" s="70"/>
      <c r="L11" s="7" t="s">
        <v>72</v>
      </c>
      <c r="Q11" s="38"/>
      <c r="T11" s="41" t="s">
        <v>0</v>
      </c>
      <c r="W11" s="44" t="s">
        <v>10</v>
      </c>
    </row>
    <row r="12" spans="1:24">
      <c r="A12" s="5"/>
      <c r="B12" s="31" t="s">
        <v>11</v>
      </c>
      <c r="C12" s="28" t="s">
        <v>14</v>
      </c>
      <c r="D12" s="31" t="s">
        <v>11</v>
      </c>
      <c r="E12" s="29"/>
      <c r="F12" s="31" t="s">
        <v>11</v>
      </c>
      <c r="G12" s="29"/>
      <c r="H12" s="31" t="s">
        <v>11</v>
      </c>
      <c r="I12" s="29"/>
      <c r="J12" s="31" t="s">
        <v>11</v>
      </c>
      <c r="K12" s="30"/>
      <c r="L12" s="7" t="s">
        <v>68</v>
      </c>
      <c r="Q12" s="38" t="s">
        <v>37</v>
      </c>
      <c r="R12" t="s">
        <v>38</v>
      </c>
      <c r="S12" s="1" t="s">
        <v>9</v>
      </c>
      <c r="U12" s="1" t="s">
        <v>1</v>
      </c>
      <c r="V12" s="3" t="s">
        <v>13</v>
      </c>
      <c r="W12" s="46">
        <f>COUNTIF(W13:W362,"=1")-1</f>
        <v>1</v>
      </c>
    </row>
    <row r="13" spans="1:24">
      <c r="A13" s="5" t="s">
        <v>7</v>
      </c>
      <c r="B13" s="8" t="s">
        <v>12</v>
      </c>
      <c r="C13" s="11">
        <f>VLOOKUP(1,T12:$U$362,2,TRUE)</f>
        <v>2</v>
      </c>
      <c r="D13" s="8" t="s">
        <v>12</v>
      </c>
      <c r="E13" s="10" t="s">
        <v>2</v>
      </c>
      <c r="F13" s="8" t="s">
        <v>12</v>
      </c>
      <c r="G13" s="10" t="s">
        <v>2</v>
      </c>
      <c r="H13" s="8" t="s">
        <v>12</v>
      </c>
      <c r="I13" s="10" t="s">
        <v>2</v>
      </c>
      <c r="J13" s="8" t="s">
        <v>12</v>
      </c>
      <c r="K13" s="12" t="s">
        <v>2</v>
      </c>
      <c r="L13" s="7"/>
      <c r="N13" s="2"/>
      <c r="O13" s="2"/>
      <c r="P13" s="2"/>
      <c r="Q13" s="39" t="str">
        <f t="shared" ref="Q13:Q14" si="0">IF($A$9&gt;$A$10,"",IF(U13=$A$9,1,IF(U14=$A$10,2,"")))</f>
        <v/>
      </c>
      <c r="R13" t="str">
        <f t="shared" ref="R13:R14" si="1">IF($A$9&gt;$A$10,"",IF(U13=$A$10,2,""))</f>
        <v/>
      </c>
      <c r="S13" s="47">
        <v>1</v>
      </c>
      <c r="T13" s="2" t="e">
        <f>IF(V13=1,1,IF(AND(ISNUMBER(T11),T11&gt;100)," ",IF(AND(ISNUMBER(T11),T11+1&lt;102),T11+1," ")))</f>
        <v>#VALUE!</v>
      </c>
      <c r="U13" s="1">
        <v>1.01</v>
      </c>
      <c r="V13" s="1" t="str">
        <f t="shared" ref="V13:V14" si="2">IF(U13=$A$9,1,IF(U13=$A$10,2," "))</f>
        <v xml:space="preserve"> </v>
      </c>
      <c r="W13" s="48" t="str">
        <f>IF(Q13=1,1,"")</f>
        <v/>
      </c>
    </row>
    <row r="14" spans="1:24">
      <c r="A14" s="5" t="s">
        <v>8</v>
      </c>
      <c r="B14" s="8">
        <v>1</v>
      </c>
      <c r="C14" s="16">
        <f>VLOOKUP(2,T12:$U$362,2,TRUE)</f>
        <v>2.02</v>
      </c>
      <c r="D14" s="8">
        <v>21</v>
      </c>
      <c r="E14" s="16">
        <f>VLOOKUP(22,T12:$U$362,2,TRUE)</f>
        <v>2.42</v>
      </c>
      <c r="F14" s="8">
        <v>41</v>
      </c>
      <c r="G14" s="16">
        <f>VLOOKUP(42,T12:$U$362,2,TRUE)</f>
        <v>2.82</v>
      </c>
      <c r="H14" s="8">
        <v>61</v>
      </c>
      <c r="I14" s="16">
        <f>VLOOKUP(62,T12:$U$362,2,TRUE)</f>
        <v>3.55</v>
      </c>
      <c r="J14" s="8">
        <v>81</v>
      </c>
      <c r="K14" s="16">
        <f>VLOOKUP(82,$T$12:$U$362,2,TRUE)</f>
        <v>5.0999999999999996</v>
      </c>
      <c r="L14" s="23" t="s">
        <v>69</v>
      </c>
      <c r="N14" s="2"/>
      <c r="O14" s="2"/>
      <c r="P14" s="2"/>
      <c r="Q14" s="39" t="str">
        <f t="shared" si="0"/>
        <v/>
      </c>
      <c r="R14" t="str">
        <f t="shared" si="1"/>
        <v/>
      </c>
      <c r="S14" s="47">
        <v>2</v>
      </c>
      <c r="T14" s="2" t="e">
        <f t="shared" ref="T14:T77" si="3">IF(V14=1,1,IF(AND(ISNUMBER(T13),T13&gt;100)," ",IF(AND(ISNUMBER(T13),T13+1&lt;102),T13+1," ")))</f>
        <v>#VALUE!</v>
      </c>
      <c r="U14" s="1">
        <v>1.02</v>
      </c>
      <c r="V14" s="1" t="str">
        <f t="shared" si="2"/>
        <v xml:space="preserve"> </v>
      </c>
      <c r="W14" s="49" t="str">
        <f>IF(Q14=1,1,IF(R13=2,"",W13))</f>
        <v/>
      </c>
    </row>
    <row r="15" spans="1:24">
      <c r="A15" s="18">
        <f>W12</f>
        <v>1</v>
      </c>
      <c r="B15" s="8">
        <v>2</v>
      </c>
      <c r="C15" s="16">
        <f>VLOOKUP(3,T12:$U$362,2,TRUE)</f>
        <v>2.04</v>
      </c>
      <c r="D15" s="8">
        <v>22</v>
      </c>
      <c r="E15" s="16">
        <f>VLOOKUP(23,T12:$U$362,2,TRUE)</f>
        <v>2.44</v>
      </c>
      <c r="F15" s="8">
        <v>42</v>
      </c>
      <c r="G15" s="16">
        <f>VLOOKUP(43,T12:$U$362,2,TRUE)</f>
        <v>2.84</v>
      </c>
      <c r="H15" s="8">
        <v>62</v>
      </c>
      <c r="I15" s="16">
        <f>VLOOKUP(63,T12:$U$362,2,TRUE)</f>
        <v>3.6</v>
      </c>
      <c r="J15" s="8">
        <v>82</v>
      </c>
      <c r="K15" s="16">
        <f>VLOOKUP(83,$T$12:$U$362,2,TRUE)</f>
        <v>5.2</v>
      </c>
      <c r="L15" s="37" t="s">
        <v>34</v>
      </c>
      <c r="N15" s="2"/>
      <c r="O15" s="2"/>
      <c r="P15" s="2"/>
      <c r="Q15" s="39" t="str">
        <f>IF($A$9&gt;$A$10,"",IF(U15=$A$9,1,IF(U16=$A$10,2,"")))</f>
        <v/>
      </c>
      <c r="R15" t="str">
        <f>IF($A$9&gt;$A$10,"",IF(U15=$A$10,2,""))</f>
        <v/>
      </c>
      <c r="S15" s="47">
        <v>3</v>
      </c>
      <c r="T15" s="2" t="e">
        <f t="shared" si="3"/>
        <v>#VALUE!</v>
      </c>
      <c r="U15" s="1">
        <v>1.03</v>
      </c>
      <c r="V15" s="1" t="str">
        <f>IF(U15=$A$9,1,IF(U15=$A$10,2," "))</f>
        <v xml:space="preserve"> </v>
      </c>
      <c r="W15" s="49" t="str">
        <f>IF(Q15=1,1,IF(R14=2,"",W14))</f>
        <v/>
      </c>
      <c r="X15" s="6" t="str">
        <f>IF(Q15&lt;1,"zero",W14)</f>
        <v/>
      </c>
    </row>
    <row r="16" spans="1:24">
      <c r="B16" s="8">
        <v>3</v>
      </c>
      <c r="C16" s="16">
        <f>VLOOKUP(4,T12:$U$362,2,TRUE)</f>
        <v>2.06</v>
      </c>
      <c r="D16" s="8">
        <v>23</v>
      </c>
      <c r="E16" s="16">
        <f>VLOOKUP(24,T12:$U$362,2,TRUE)</f>
        <v>2.46</v>
      </c>
      <c r="F16" s="8">
        <v>43</v>
      </c>
      <c r="G16" s="16">
        <f>VLOOKUP(44,T12:$U$362,2,TRUE)</f>
        <v>2.86</v>
      </c>
      <c r="H16" s="8">
        <v>63</v>
      </c>
      <c r="I16" s="16">
        <f>VLOOKUP(64,T12:$U$362,2,TRUE)</f>
        <v>3.65</v>
      </c>
      <c r="J16" s="8">
        <v>83</v>
      </c>
      <c r="K16" s="16">
        <f>VLOOKUP(84,$T$12:$U$362,2,TRUE)</f>
        <v>5.3</v>
      </c>
      <c r="L16" s="26" t="s">
        <v>35</v>
      </c>
      <c r="N16" s="2"/>
      <c r="O16" s="2"/>
      <c r="P16" s="2"/>
      <c r="Q16" s="39" t="str">
        <f t="shared" ref="Q16:Q79" si="4">IF($A$9&gt;$A$10,"",IF(U16=$A$9,1,IF(U17=$A$10,2,"")))</f>
        <v/>
      </c>
      <c r="R16" t="str">
        <f t="shared" ref="R16:R79" si="5">IF($A$9&gt;$A$10,"",IF(U16=$A$10,2,""))</f>
        <v/>
      </c>
      <c r="S16" s="47">
        <v>4</v>
      </c>
      <c r="T16" s="2" t="e">
        <f t="shared" si="3"/>
        <v>#VALUE!</v>
      </c>
      <c r="U16" s="1">
        <v>1.04</v>
      </c>
      <c r="V16" s="1" t="str">
        <f t="shared" ref="V16:V79" si="6">IF(U16=$A$9,1,IF(U16=$A$10,2," "))</f>
        <v xml:space="preserve"> </v>
      </c>
      <c r="W16" s="49" t="str">
        <f t="shared" ref="W16:W79" si="7">IF(Q16=1,1,IF(R15=2,"",W15))</f>
        <v/>
      </c>
    </row>
    <row r="17" spans="2:23">
      <c r="B17" s="8">
        <v>4</v>
      </c>
      <c r="C17" s="16">
        <f>VLOOKUP(5,T12:$U$362,2,TRUE)</f>
        <v>2.08</v>
      </c>
      <c r="D17" s="8">
        <v>24</v>
      </c>
      <c r="E17" s="16">
        <f>VLOOKUP(25,T12:$U$362,2,TRUE)</f>
        <v>2.48</v>
      </c>
      <c r="F17" s="8">
        <v>44</v>
      </c>
      <c r="G17" s="16">
        <f>VLOOKUP(45,T12:$U$362,2,TRUE)</f>
        <v>2.88</v>
      </c>
      <c r="H17" s="8">
        <v>64</v>
      </c>
      <c r="I17" s="16">
        <f>VLOOKUP(65,T12:$U$362,2,TRUE)</f>
        <v>3.7</v>
      </c>
      <c r="J17" s="8">
        <v>84</v>
      </c>
      <c r="K17" s="16">
        <f>VLOOKUP(85,$T$12:$U$362,2,TRUE)</f>
        <v>5.4</v>
      </c>
      <c r="L17" s="7" t="s">
        <v>70</v>
      </c>
      <c r="N17" s="2"/>
      <c r="O17" s="2"/>
      <c r="P17" s="2"/>
      <c r="Q17" s="14" t="str">
        <f t="shared" si="4"/>
        <v/>
      </c>
      <c r="R17" t="str">
        <f t="shared" si="5"/>
        <v/>
      </c>
      <c r="S17" s="47">
        <v>5</v>
      </c>
      <c r="T17" s="2" t="e">
        <f t="shared" si="3"/>
        <v>#VALUE!</v>
      </c>
      <c r="U17" s="1">
        <v>1.05</v>
      </c>
      <c r="V17" s="1" t="str">
        <f t="shared" si="6"/>
        <v xml:space="preserve"> </v>
      </c>
      <c r="W17" s="49" t="str">
        <f t="shared" si="7"/>
        <v/>
      </c>
    </row>
    <row r="18" spans="2:23">
      <c r="B18" s="8">
        <v>5</v>
      </c>
      <c r="C18" s="16">
        <f>VLOOKUP(6,T12:$U$362,2,TRUE)</f>
        <v>2.1</v>
      </c>
      <c r="D18" s="8">
        <v>25</v>
      </c>
      <c r="E18" s="16">
        <f>VLOOKUP(26,T12:$U$362,2,TRUE)</f>
        <v>2.5</v>
      </c>
      <c r="F18" s="8">
        <v>45</v>
      </c>
      <c r="G18" s="16">
        <f>VLOOKUP(46,T12:$U$362,2,TRUE)</f>
        <v>2.9</v>
      </c>
      <c r="H18" s="8">
        <v>65</v>
      </c>
      <c r="I18" s="16">
        <f>VLOOKUP(66,T12:$U$362,2,TRUE)</f>
        <v>3.75</v>
      </c>
      <c r="J18" s="8">
        <v>85</v>
      </c>
      <c r="K18" s="16">
        <f>VLOOKUP(86,$T$12:$U$362,2,TRUE)</f>
        <v>5.5</v>
      </c>
      <c r="L18" s="7"/>
      <c r="N18" s="2"/>
      <c r="O18" s="2"/>
      <c r="P18" s="2"/>
      <c r="Q18" s="14" t="str">
        <f t="shared" si="4"/>
        <v/>
      </c>
      <c r="R18" t="str">
        <f t="shared" si="5"/>
        <v/>
      </c>
      <c r="S18" s="47">
        <v>6</v>
      </c>
      <c r="T18" s="2" t="e">
        <f t="shared" si="3"/>
        <v>#VALUE!</v>
      </c>
      <c r="U18" s="1">
        <v>1.06</v>
      </c>
      <c r="V18" s="1" t="str">
        <f t="shared" si="6"/>
        <v xml:space="preserve"> </v>
      </c>
      <c r="W18" s="49" t="str">
        <f t="shared" si="7"/>
        <v/>
      </c>
    </row>
    <row r="19" spans="2:23">
      <c r="B19" s="8">
        <v>6</v>
      </c>
      <c r="C19" s="16">
        <f>VLOOKUP(7,T12:$U$362,2,TRUE)</f>
        <v>2.12</v>
      </c>
      <c r="D19" s="8">
        <v>26</v>
      </c>
      <c r="E19" s="16">
        <f>VLOOKUP(27,T12:$U$362,2,TRUE)</f>
        <v>2.52</v>
      </c>
      <c r="F19" s="8">
        <v>46</v>
      </c>
      <c r="G19" s="16">
        <f>VLOOKUP(47,T12:$U$362,2,TRUE)</f>
        <v>2.92</v>
      </c>
      <c r="H19" s="8">
        <v>66</v>
      </c>
      <c r="I19" s="16">
        <f>VLOOKUP(67,T12:$U$362,2,TRUE)</f>
        <v>3.8</v>
      </c>
      <c r="J19" s="8">
        <v>86</v>
      </c>
      <c r="K19" s="16">
        <f>VLOOKUP(87,$T$12:$U$362,2,TRUE)</f>
        <v>5.6</v>
      </c>
      <c r="L19" s="7" t="s">
        <v>36</v>
      </c>
      <c r="N19" s="2"/>
      <c r="O19" s="2"/>
      <c r="P19" s="2"/>
      <c r="Q19" s="14" t="str">
        <f t="shared" si="4"/>
        <v/>
      </c>
      <c r="R19" t="str">
        <f t="shared" si="5"/>
        <v/>
      </c>
      <c r="S19" s="47">
        <v>7</v>
      </c>
      <c r="T19" s="2" t="e">
        <f t="shared" si="3"/>
        <v>#VALUE!</v>
      </c>
      <c r="U19" s="1">
        <v>1.07</v>
      </c>
      <c r="V19" s="1" t="str">
        <f t="shared" si="6"/>
        <v xml:space="preserve"> </v>
      </c>
      <c r="W19" s="49" t="str">
        <f t="shared" si="7"/>
        <v/>
      </c>
    </row>
    <row r="20" spans="2:23">
      <c r="B20" s="8">
        <v>7</v>
      </c>
      <c r="C20" s="16">
        <f>VLOOKUP(8,T12:$U$362,2,TRUE)</f>
        <v>2.14</v>
      </c>
      <c r="D20" s="8">
        <v>27</v>
      </c>
      <c r="E20" s="16">
        <f>VLOOKUP(28,T12:$U$362,2,TRUE)</f>
        <v>2.54</v>
      </c>
      <c r="F20" s="8">
        <v>47</v>
      </c>
      <c r="G20" s="16">
        <f>VLOOKUP(48,T12:$U$362,2,TRUE)</f>
        <v>2.94</v>
      </c>
      <c r="H20" s="8">
        <v>67</v>
      </c>
      <c r="I20" s="16">
        <f>VLOOKUP(68,T12:$U$362,2,TRUE)</f>
        <v>3.85</v>
      </c>
      <c r="J20" s="8">
        <v>87</v>
      </c>
      <c r="K20" s="16">
        <f>VLOOKUP(88,$T$12:$U$362,2,TRUE)</f>
        <v>5.7</v>
      </c>
      <c r="L20" s="7"/>
      <c r="N20" s="2"/>
      <c r="O20" s="2"/>
      <c r="P20" s="2"/>
      <c r="Q20" s="14" t="str">
        <f t="shared" si="4"/>
        <v/>
      </c>
      <c r="R20" t="str">
        <f t="shared" si="5"/>
        <v/>
      </c>
      <c r="S20" s="47">
        <v>8</v>
      </c>
      <c r="T20" s="2" t="e">
        <f t="shared" si="3"/>
        <v>#VALUE!</v>
      </c>
      <c r="U20" s="1">
        <v>1.08</v>
      </c>
      <c r="V20" s="1" t="str">
        <f t="shared" si="6"/>
        <v xml:space="preserve"> </v>
      </c>
      <c r="W20" s="49" t="str">
        <f t="shared" si="7"/>
        <v/>
      </c>
    </row>
    <row r="21" spans="2:23">
      <c r="B21" s="8">
        <v>8</v>
      </c>
      <c r="C21" s="16">
        <f>VLOOKUP(9,T12:$U$362,2,TRUE)</f>
        <v>2.16</v>
      </c>
      <c r="D21" s="8">
        <v>28</v>
      </c>
      <c r="E21" s="16">
        <f>VLOOKUP(29,T12:$U$362,2,TRUE)</f>
        <v>2.56</v>
      </c>
      <c r="F21" s="8">
        <v>48</v>
      </c>
      <c r="G21" s="16">
        <f>VLOOKUP(49,T12:$U$362,2,TRUE)</f>
        <v>2.96</v>
      </c>
      <c r="H21" s="8">
        <v>68</v>
      </c>
      <c r="I21" s="16">
        <f>VLOOKUP(69,T12:$U$362,2,TRUE)</f>
        <v>3.9</v>
      </c>
      <c r="J21" s="8">
        <v>88</v>
      </c>
      <c r="K21" s="16">
        <f>VLOOKUP(89,$T$12:$U$362,2,TRUE)</f>
        <v>5.8</v>
      </c>
      <c r="L21" s="24" t="s">
        <v>22</v>
      </c>
      <c r="N21" s="2"/>
      <c r="O21" s="2"/>
      <c r="P21" s="2"/>
      <c r="Q21" s="14" t="str">
        <f t="shared" si="4"/>
        <v/>
      </c>
      <c r="R21" t="str">
        <f t="shared" si="5"/>
        <v/>
      </c>
      <c r="S21" s="47">
        <v>9</v>
      </c>
      <c r="T21" s="2" t="e">
        <f t="shared" si="3"/>
        <v>#VALUE!</v>
      </c>
      <c r="U21" s="1">
        <v>1.0900000000000001</v>
      </c>
      <c r="V21" s="1" t="str">
        <f t="shared" si="6"/>
        <v xml:space="preserve"> </v>
      </c>
      <c r="W21" s="49" t="str">
        <f t="shared" si="7"/>
        <v/>
      </c>
    </row>
    <row r="22" spans="2:23">
      <c r="B22" s="8">
        <v>9</v>
      </c>
      <c r="C22" s="16">
        <f>VLOOKUP(10,T12:$U$362,2,TRUE)</f>
        <v>2.1800000000000002</v>
      </c>
      <c r="D22" s="8">
        <v>29</v>
      </c>
      <c r="E22" s="16">
        <f>VLOOKUP(30,T12:$U$362,2,TRUE)</f>
        <v>2.58</v>
      </c>
      <c r="F22" s="8">
        <v>49</v>
      </c>
      <c r="G22" s="16">
        <f>VLOOKUP(50,T12:$U$362,2,TRUE)</f>
        <v>2.98</v>
      </c>
      <c r="H22" s="8">
        <v>69</v>
      </c>
      <c r="I22" s="16">
        <f>VLOOKUP(70,T12:$U$362,2,TRUE)</f>
        <v>3.95</v>
      </c>
      <c r="J22" s="8">
        <v>89</v>
      </c>
      <c r="K22" s="16">
        <f>VLOOKUP(90,$T$12:$U$362,2,TRUE)</f>
        <v>5.9</v>
      </c>
      <c r="L22" s="8"/>
      <c r="N22" s="2"/>
      <c r="O22" s="2"/>
      <c r="P22" s="2"/>
      <c r="Q22" s="14" t="str">
        <f t="shared" si="4"/>
        <v/>
      </c>
      <c r="R22" t="str">
        <f t="shared" si="5"/>
        <v/>
      </c>
      <c r="S22" s="47">
        <v>10</v>
      </c>
      <c r="T22" s="2" t="e">
        <f t="shared" si="3"/>
        <v>#VALUE!</v>
      </c>
      <c r="U22" s="1">
        <v>1.1000000000000001</v>
      </c>
      <c r="V22" s="1" t="str">
        <f t="shared" si="6"/>
        <v xml:space="preserve"> </v>
      </c>
      <c r="W22" s="49" t="str">
        <f t="shared" si="7"/>
        <v/>
      </c>
    </row>
    <row r="23" spans="2:23">
      <c r="B23" s="8">
        <v>10</v>
      </c>
      <c r="C23" s="16">
        <f>VLOOKUP(11,T12:$U$362,2,TRUE)</f>
        <v>2.2000000000000002</v>
      </c>
      <c r="D23" s="8">
        <v>30</v>
      </c>
      <c r="E23" s="16">
        <f>VLOOKUP(31,T12:$U$362,2,TRUE)</f>
        <v>2.6</v>
      </c>
      <c r="F23" s="8">
        <v>50</v>
      </c>
      <c r="G23" s="16">
        <f>VLOOKUP(51,T12:$U$362,2,TRUE)</f>
        <v>3</v>
      </c>
      <c r="H23" s="8">
        <v>70</v>
      </c>
      <c r="I23" s="16">
        <f>VLOOKUP(71,T12:$U$362,2,TRUE)</f>
        <v>4</v>
      </c>
      <c r="J23" s="8">
        <v>90</v>
      </c>
      <c r="K23" s="16">
        <f>VLOOKUP(91,$T$12:$U$362,2,TRUE)</f>
        <v>6</v>
      </c>
      <c r="L23" s="8"/>
      <c r="N23" s="2"/>
      <c r="O23" s="2"/>
      <c r="P23" s="2"/>
      <c r="Q23" s="14" t="str">
        <f t="shared" si="4"/>
        <v/>
      </c>
      <c r="R23" t="str">
        <f t="shared" si="5"/>
        <v/>
      </c>
      <c r="S23" s="47">
        <v>11</v>
      </c>
      <c r="T23" s="2" t="e">
        <f t="shared" si="3"/>
        <v>#VALUE!</v>
      </c>
      <c r="U23" s="1">
        <v>1.1100000000000001</v>
      </c>
      <c r="V23" s="1" t="str">
        <f t="shared" si="6"/>
        <v xml:space="preserve"> </v>
      </c>
      <c r="W23" s="49" t="str">
        <f t="shared" si="7"/>
        <v/>
      </c>
    </row>
    <row r="24" spans="2:23">
      <c r="B24" s="8">
        <v>11</v>
      </c>
      <c r="C24" s="16">
        <f>VLOOKUP(12,T12:$U$362,2,TRUE)</f>
        <v>2.2200000000000002</v>
      </c>
      <c r="D24" s="8">
        <v>31</v>
      </c>
      <c r="E24" s="16">
        <f>VLOOKUP(32,T12:$U$362,2,TRUE)</f>
        <v>2.62</v>
      </c>
      <c r="F24" s="8">
        <v>51</v>
      </c>
      <c r="G24" s="16">
        <f>VLOOKUP(52,T12:$U$362,2,TRUE)</f>
        <v>3.05</v>
      </c>
      <c r="H24" s="8">
        <v>71</v>
      </c>
      <c r="I24" s="16">
        <f>VLOOKUP(72,T12:$U$362,2,TRUE)</f>
        <v>4.0999999999999996</v>
      </c>
      <c r="J24" s="8">
        <v>91</v>
      </c>
      <c r="K24" s="16">
        <f>VLOOKUP(92,$T$12:$U$362,2,TRUE)</f>
        <v>6.2</v>
      </c>
      <c r="L24" s="8"/>
      <c r="N24" s="2"/>
      <c r="O24" s="2"/>
      <c r="P24" s="2"/>
      <c r="Q24" s="14" t="str">
        <f t="shared" si="4"/>
        <v/>
      </c>
      <c r="R24" t="str">
        <f t="shared" si="5"/>
        <v/>
      </c>
      <c r="S24" s="47">
        <v>12</v>
      </c>
      <c r="T24" s="2" t="e">
        <f t="shared" si="3"/>
        <v>#VALUE!</v>
      </c>
      <c r="U24" s="1">
        <v>1.1200000000000001</v>
      </c>
      <c r="V24" s="1" t="str">
        <f t="shared" si="6"/>
        <v xml:space="preserve"> </v>
      </c>
      <c r="W24" s="49" t="str">
        <f t="shared" si="7"/>
        <v/>
      </c>
    </row>
    <row r="25" spans="2:23">
      <c r="B25" s="8">
        <v>12</v>
      </c>
      <c r="C25" s="16">
        <f>VLOOKUP(13,T12:$U$362,2,TRUE)</f>
        <v>2.2400000000000002</v>
      </c>
      <c r="D25" s="8">
        <v>32</v>
      </c>
      <c r="E25" s="16">
        <f>VLOOKUP(33,T12:$U$362,2,TRUE)</f>
        <v>2.64</v>
      </c>
      <c r="F25" s="8">
        <v>52</v>
      </c>
      <c r="G25" s="16">
        <f>VLOOKUP(53,T12:$U$362,2,TRUE)</f>
        <v>3.1</v>
      </c>
      <c r="H25" s="8">
        <v>72</v>
      </c>
      <c r="I25" s="16">
        <f>VLOOKUP(73,T12:$U$362,2,TRUE)</f>
        <v>4.2</v>
      </c>
      <c r="J25" s="8">
        <v>92</v>
      </c>
      <c r="K25" s="16">
        <f>VLOOKUP(93,$T$12:$U$362,2,TRUE)</f>
        <v>6.4</v>
      </c>
      <c r="L25" s="8"/>
      <c r="N25" s="2"/>
      <c r="O25" s="2"/>
      <c r="P25" s="2"/>
      <c r="Q25" s="14" t="str">
        <f t="shared" si="4"/>
        <v/>
      </c>
      <c r="R25" t="str">
        <f t="shared" si="5"/>
        <v/>
      </c>
      <c r="S25" s="47">
        <v>13</v>
      </c>
      <c r="T25" s="2" t="e">
        <f t="shared" si="3"/>
        <v>#VALUE!</v>
      </c>
      <c r="U25" s="1">
        <v>1.1299999999999999</v>
      </c>
      <c r="V25" s="1" t="str">
        <f t="shared" si="6"/>
        <v xml:space="preserve"> </v>
      </c>
      <c r="W25" s="49" t="str">
        <f t="shared" si="7"/>
        <v/>
      </c>
    </row>
    <row r="26" spans="2:23">
      <c r="B26" s="8">
        <v>13</v>
      </c>
      <c r="C26" s="16">
        <f>VLOOKUP(14,T12:$U$362,2,TRUE)</f>
        <v>2.2599999999999998</v>
      </c>
      <c r="D26" s="8">
        <v>33</v>
      </c>
      <c r="E26" s="16">
        <f>VLOOKUP(34,T12:$U$362,2,TRUE)</f>
        <v>2.66</v>
      </c>
      <c r="F26" s="8">
        <v>53</v>
      </c>
      <c r="G26" s="16">
        <f>VLOOKUP(54,T12:$U$362,2,TRUE)</f>
        <v>3.15</v>
      </c>
      <c r="H26" s="8">
        <v>73</v>
      </c>
      <c r="I26" s="16">
        <f>VLOOKUP(74,T12:$U$362,2,TRUE)</f>
        <v>4.3</v>
      </c>
      <c r="J26" s="8">
        <v>93</v>
      </c>
      <c r="K26" s="16">
        <f>VLOOKUP(94,$T$12:$U$362,2,TRUE)</f>
        <v>6.6</v>
      </c>
      <c r="L26" s="8"/>
      <c r="N26" s="2"/>
      <c r="O26" s="2"/>
      <c r="P26" s="2"/>
      <c r="Q26" s="14" t="str">
        <f t="shared" si="4"/>
        <v/>
      </c>
      <c r="R26" t="str">
        <f t="shared" si="5"/>
        <v/>
      </c>
      <c r="S26" s="47">
        <v>14</v>
      </c>
      <c r="T26" s="2" t="e">
        <f t="shared" si="3"/>
        <v>#VALUE!</v>
      </c>
      <c r="U26" s="1">
        <v>1.1399999999999999</v>
      </c>
      <c r="V26" s="1" t="str">
        <f t="shared" si="6"/>
        <v xml:space="preserve"> </v>
      </c>
      <c r="W26" s="49" t="str">
        <f t="shared" si="7"/>
        <v/>
      </c>
    </row>
    <row r="27" spans="2:23">
      <c r="B27" s="8">
        <v>14</v>
      </c>
      <c r="C27" s="16">
        <f>VLOOKUP(15,T12:$U$362,2,TRUE)</f>
        <v>2.2799999999999998</v>
      </c>
      <c r="D27" s="8">
        <v>34</v>
      </c>
      <c r="E27" s="16">
        <f>VLOOKUP(35,T12:$U$362,2,TRUE)</f>
        <v>2.68</v>
      </c>
      <c r="F27" s="8">
        <v>54</v>
      </c>
      <c r="G27" s="16">
        <f>VLOOKUP(55,T12:$U$362,2,TRUE)</f>
        <v>3.2</v>
      </c>
      <c r="H27" s="8">
        <v>74</v>
      </c>
      <c r="I27" s="16">
        <f>VLOOKUP(75,T12:$U$362,2,TRUE)</f>
        <v>4.4000000000000004</v>
      </c>
      <c r="J27" s="8">
        <v>94</v>
      </c>
      <c r="K27" s="16">
        <f>VLOOKUP(95,$T$12:$U$362,2,TRUE)</f>
        <v>6.8</v>
      </c>
      <c r="L27" s="8"/>
      <c r="N27" s="2"/>
      <c r="O27" s="2"/>
      <c r="P27" s="2"/>
      <c r="Q27" s="14" t="str">
        <f t="shared" si="4"/>
        <v/>
      </c>
      <c r="R27" t="str">
        <f t="shared" si="5"/>
        <v/>
      </c>
      <c r="S27" s="47">
        <v>15</v>
      </c>
      <c r="T27" s="2" t="e">
        <f t="shared" si="3"/>
        <v>#VALUE!</v>
      </c>
      <c r="U27" s="1">
        <v>1.1499999999999999</v>
      </c>
      <c r="V27" s="1" t="str">
        <f t="shared" si="6"/>
        <v xml:space="preserve"> </v>
      </c>
      <c r="W27" s="49" t="str">
        <f t="shared" si="7"/>
        <v/>
      </c>
    </row>
    <row r="28" spans="2:23">
      <c r="B28" s="8">
        <v>15</v>
      </c>
      <c r="C28" s="16">
        <f>VLOOKUP(16,T12:$U$362,2,TRUE)</f>
        <v>2.2999999999999998</v>
      </c>
      <c r="D28" s="8">
        <v>35</v>
      </c>
      <c r="E28" s="16">
        <f>VLOOKUP(36,T12:$U$362,2,TRUE)</f>
        <v>2.7</v>
      </c>
      <c r="F28" s="8">
        <v>55</v>
      </c>
      <c r="G28" s="16">
        <f>VLOOKUP(56,T12:$U$362,2,TRUE)</f>
        <v>3.25</v>
      </c>
      <c r="H28" s="8">
        <v>75</v>
      </c>
      <c r="I28" s="16">
        <f>VLOOKUP(76,T12:$U$362,2,TRUE)</f>
        <v>4.5</v>
      </c>
      <c r="J28" s="8">
        <v>95</v>
      </c>
      <c r="K28" s="16">
        <f>VLOOKUP(96,$T$12:$U$362,2,TRUE)</f>
        <v>7</v>
      </c>
      <c r="L28" s="8"/>
      <c r="N28" s="2"/>
      <c r="O28" s="2"/>
      <c r="P28" s="2"/>
      <c r="Q28" s="14" t="str">
        <f t="shared" si="4"/>
        <v/>
      </c>
      <c r="R28" t="str">
        <f t="shared" si="5"/>
        <v/>
      </c>
      <c r="S28" s="47">
        <v>16</v>
      </c>
      <c r="T28" s="2" t="e">
        <f t="shared" si="3"/>
        <v>#VALUE!</v>
      </c>
      <c r="U28" s="1">
        <v>1.1599999999999999</v>
      </c>
      <c r="V28" s="1" t="str">
        <f t="shared" si="6"/>
        <v xml:space="preserve"> </v>
      </c>
      <c r="W28" s="49" t="str">
        <f t="shared" si="7"/>
        <v/>
      </c>
    </row>
    <row r="29" spans="2:23">
      <c r="B29" s="8">
        <v>16</v>
      </c>
      <c r="C29" s="16">
        <f>VLOOKUP(17,T12:$U$362,2,TRUE)</f>
        <v>2.3199999999999998</v>
      </c>
      <c r="D29" s="8">
        <v>36</v>
      </c>
      <c r="E29" s="16">
        <f>VLOOKUP(37,T12:$U$362,2,TRUE)</f>
        <v>2.72</v>
      </c>
      <c r="F29" s="8">
        <v>56</v>
      </c>
      <c r="G29" s="16">
        <f>VLOOKUP(57,T12:$U$362,2,TRUE)</f>
        <v>3.3</v>
      </c>
      <c r="H29" s="8">
        <v>76</v>
      </c>
      <c r="I29" s="16">
        <f>VLOOKUP(77,T12:$U$362,2,TRUE)</f>
        <v>4.5999999999999996</v>
      </c>
      <c r="J29" s="8">
        <v>96</v>
      </c>
      <c r="K29" s="16">
        <f>VLOOKUP(97,$T$12:$U$362,2,TRUE)</f>
        <v>7.2</v>
      </c>
      <c r="L29" s="8"/>
      <c r="N29" s="2"/>
      <c r="O29" s="2"/>
      <c r="P29" s="2"/>
      <c r="Q29" s="14" t="str">
        <f t="shared" si="4"/>
        <v/>
      </c>
      <c r="R29" t="str">
        <f t="shared" si="5"/>
        <v/>
      </c>
      <c r="S29" s="47">
        <v>17</v>
      </c>
      <c r="T29" s="2" t="e">
        <f t="shared" si="3"/>
        <v>#VALUE!</v>
      </c>
      <c r="U29" s="1">
        <v>1.17</v>
      </c>
      <c r="V29" s="1" t="str">
        <f t="shared" si="6"/>
        <v xml:space="preserve"> </v>
      </c>
      <c r="W29" s="49" t="str">
        <f t="shared" si="7"/>
        <v/>
      </c>
    </row>
    <row r="30" spans="2:23">
      <c r="B30" s="8">
        <v>17</v>
      </c>
      <c r="C30" s="16">
        <f>VLOOKUP(18,T12:$U$362,2,TRUE)</f>
        <v>2.34</v>
      </c>
      <c r="D30" s="8">
        <v>37</v>
      </c>
      <c r="E30" s="16">
        <f>VLOOKUP(38,T12:$U$362,2,TRUE)</f>
        <v>2.74</v>
      </c>
      <c r="F30" s="8">
        <v>57</v>
      </c>
      <c r="G30" s="16">
        <f>VLOOKUP(58,T12:$U$362,2,TRUE)</f>
        <v>3.35</v>
      </c>
      <c r="H30" s="8">
        <v>77</v>
      </c>
      <c r="I30" s="16">
        <f>VLOOKUP(78,T12:$U$362,2,TRUE)</f>
        <v>4.7</v>
      </c>
      <c r="J30" s="8">
        <v>97</v>
      </c>
      <c r="K30" s="16">
        <f>VLOOKUP(98,$T$12:$U$362,2,TRUE)</f>
        <v>7.4</v>
      </c>
      <c r="L30" s="8"/>
      <c r="N30" s="2"/>
      <c r="O30" s="2"/>
      <c r="P30" s="2"/>
      <c r="Q30" s="14" t="str">
        <f t="shared" si="4"/>
        <v/>
      </c>
      <c r="R30" t="str">
        <f t="shared" si="5"/>
        <v/>
      </c>
      <c r="S30" s="47">
        <v>18</v>
      </c>
      <c r="T30" s="2" t="e">
        <f t="shared" si="3"/>
        <v>#VALUE!</v>
      </c>
      <c r="U30" s="1">
        <v>1.18</v>
      </c>
      <c r="V30" s="1" t="str">
        <f t="shared" si="6"/>
        <v xml:space="preserve"> </v>
      </c>
      <c r="W30" s="49" t="str">
        <f t="shared" si="7"/>
        <v/>
      </c>
    </row>
    <row r="31" spans="2:23">
      <c r="B31" s="8">
        <v>18</v>
      </c>
      <c r="C31" s="16">
        <f>VLOOKUP(19,T12:$U$362,2,TRUE)</f>
        <v>2.36</v>
      </c>
      <c r="D31" s="8">
        <v>38</v>
      </c>
      <c r="E31" s="16">
        <f>VLOOKUP(39,T12:$U$362,2,TRUE)</f>
        <v>2.76</v>
      </c>
      <c r="F31" s="8">
        <v>58</v>
      </c>
      <c r="G31" s="16">
        <f>VLOOKUP(59,T12:$U$362,2,TRUE)</f>
        <v>3.4</v>
      </c>
      <c r="H31" s="8">
        <v>78</v>
      </c>
      <c r="I31" s="16">
        <f>VLOOKUP(79,T12:$U$362,2,TRUE)</f>
        <v>4.8</v>
      </c>
      <c r="J31" s="8">
        <v>98</v>
      </c>
      <c r="K31" s="16">
        <f>VLOOKUP(99,$T$12:$U$362,2,TRUE)</f>
        <v>7.6</v>
      </c>
      <c r="L31" s="8"/>
      <c r="N31" s="2"/>
      <c r="O31" s="2"/>
      <c r="P31" s="2"/>
      <c r="Q31" s="14" t="str">
        <f t="shared" si="4"/>
        <v/>
      </c>
      <c r="R31" t="str">
        <f t="shared" si="5"/>
        <v/>
      </c>
      <c r="S31" s="47">
        <v>19</v>
      </c>
      <c r="T31" s="2" t="e">
        <f t="shared" si="3"/>
        <v>#VALUE!</v>
      </c>
      <c r="U31" s="1">
        <v>1.19</v>
      </c>
      <c r="V31" s="1" t="str">
        <f t="shared" si="6"/>
        <v xml:space="preserve"> </v>
      </c>
      <c r="W31" s="49" t="str">
        <f t="shared" si="7"/>
        <v/>
      </c>
    </row>
    <row r="32" spans="2:23">
      <c r="B32" s="8">
        <v>19</v>
      </c>
      <c r="C32" s="16">
        <f>VLOOKUP(20,T12:$U$362,2,TRUE)</f>
        <v>2.38</v>
      </c>
      <c r="D32" s="8">
        <v>39</v>
      </c>
      <c r="E32" s="16">
        <f>VLOOKUP(40,T12:$U$362,2,TRUE)</f>
        <v>2.78</v>
      </c>
      <c r="F32" s="8">
        <v>59</v>
      </c>
      <c r="G32" s="16">
        <f>VLOOKUP(60,T12:$U$362,2,TRUE)</f>
        <v>3.45</v>
      </c>
      <c r="H32" s="8">
        <v>79</v>
      </c>
      <c r="I32" s="16">
        <f>VLOOKUP(80,$T$12:$U$362,2,TRUE)</f>
        <v>4.9000000000000004</v>
      </c>
      <c r="J32" s="8">
        <v>99</v>
      </c>
      <c r="K32" s="16">
        <f>VLOOKUP(100,$T$12:$U$362,2,TRUE)</f>
        <v>7.8</v>
      </c>
      <c r="L32" s="8"/>
      <c r="N32" s="2"/>
      <c r="O32" s="2"/>
      <c r="P32" s="2"/>
      <c r="Q32" s="14" t="str">
        <f t="shared" si="4"/>
        <v/>
      </c>
      <c r="R32" t="str">
        <f t="shared" si="5"/>
        <v/>
      </c>
      <c r="S32" s="47">
        <v>20</v>
      </c>
      <c r="T32" s="2" t="e">
        <f t="shared" si="3"/>
        <v>#VALUE!</v>
      </c>
      <c r="U32" s="1">
        <v>1.2</v>
      </c>
      <c r="V32" s="1" t="str">
        <f t="shared" si="6"/>
        <v xml:space="preserve"> </v>
      </c>
      <c r="W32" s="49" t="str">
        <f t="shared" si="7"/>
        <v/>
      </c>
    </row>
    <row r="33" spans="2:23">
      <c r="B33" s="32">
        <v>20</v>
      </c>
      <c r="C33" s="34">
        <f>VLOOKUP(21,T12:$U$362,2,TRUE)</f>
        <v>2.4</v>
      </c>
      <c r="D33" s="8">
        <v>40</v>
      </c>
      <c r="E33" s="34">
        <f>VLOOKUP(41,T12:$U$362,2,TRUE)</f>
        <v>2.8</v>
      </c>
      <c r="F33" s="8">
        <v>60</v>
      </c>
      <c r="G33" s="34">
        <f>VLOOKUP(61,T12:$U$362,2,TRUE)</f>
        <v>3.5</v>
      </c>
      <c r="H33" s="8">
        <v>80</v>
      </c>
      <c r="I33" s="34">
        <f>VLOOKUP(81,$T$12:$U$362,2,TRUE)</f>
        <v>5</v>
      </c>
      <c r="J33" s="32">
        <v>100</v>
      </c>
      <c r="K33" s="33">
        <f>VLOOKUP(101,$T$12:$U$362,2,TRUE)</f>
        <v>8</v>
      </c>
      <c r="L33" s="8"/>
      <c r="N33" s="2"/>
      <c r="O33" s="2"/>
      <c r="P33" s="2"/>
      <c r="Q33" s="14" t="str">
        <f t="shared" si="4"/>
        <v/>
      </c>
      <c r="R33" t="str">
        <f t="shared" si="5"/>
        <v/>
      </c>
      <c r="S33" s="47">
        <v>21</v>
      </c>
      <c r="T33" s="2" t="e">
        <f t="shared" si="3"/>
        <v>#VALUE!</v>
      </c>
      <c r="U33" s="1">
        <v>1.21</v>
      </c>
      <c r="V33" s="1" t="str">
        <f t="shared" si="6"/>
        <v xml:space="preserve"> </v>
      </c>
      <c r="W33" s="49" t="str">
        <f t="shared" si="7"/>
        <v/>
      </c>
    </row>
    <row r="34" spans="2:23">
      <c r="C34" s="28"/>
      <c r="D34" s="29"/>
      <c r="E34" s="29"/>
      <c r="F34" s="29"/>
      <c r="G34" s="29"/>
      <c r="H34" s="29"/>
      <c r="I34" s="28"/>
      <c r="J34" s="27"/>
      <c r="L34" s="5"/>
      <c r="N34" s="2"/>
      <c r="O34" s="2"/>
      <c r="P34" s="2"/>
      <c r="Q34" s="14" t="str">
        <f t="shared" si="4"/>
        <v/>
      </c>
      <c r="R34" t="str">
        <f t="shared" si="5"/>
        <v/>
      </c>
      <c r="S34" s="47">
        <v>22</v>
      </c>
      <c r="T34" s="2" t="e">
        <f t="shared" si="3"/>
        <v>#VALUE!</v>
      </c>
      <c r="U34" s="1">
        <v>1.22</v>
      </c>
      <c r="V34" s="1" t="str">
        <f t="shared" si="6"/>
        <v xml:space="preserve"> </v>
      </c>
      <c r="W34" s="49" t="str">
        <f t="shared" si="7"/>
        <v/>
      </c>
    </row>
    <row r="35" spans="2:23">
      <c r="N35" s="2"/>
      <c r="O35" s="2"/>
      <c r="P35" s="2"/>
      <c r="Q35" s="14" t="str">
        <f t="shared" si="4"/>
        <v/>
      </c>
      <c r="R35" t="str">
        <f t="shared" si="5"/>
        <v/>
      </c>
      <c r="S35" s="47">
        <v>23</v>
      </c>
      <c r="T35" s="2" t="e">
        <f t="shared" si="3"/>
        <v>#VALUE!</v>
      </c>
      <c r="U35" s="1">
        <v>1.23</v>
      </c>
      <c r="V35" s="1" t="str">
        <f t="shared" si="6"/>
        <v xml:space="preserve"> </v>
      </c>
      <c r="W35" s="49" t="str">
        <f t="shared" si="7"/>
        <v/>
      </c>
    </row>
    <row r="36" spans="2:23">
      <c r="N36" s="2"/>
      <c r="O36" s="2"/>
      <c r="P36" s="2"/>
      <c r="Q36" s="14" t="str">
        <f t="shared" si="4"/>
        <v/>
      </c>
      <c r="R36" t="str">
        <f t="shared" si="5"/>
        <v/>
      </c>
      <c r="S36" s="47">
        <v>24</v>
      </c>
      <c r="T36" s="2" t="e">
        <f t="shared" si="3"/>
        <v>#VALUE!</v>
      </c>
      <c r="U36" s="1">
        <v>1.24</v>
      </c>
      <c r="V36" s="1" t="str">
        <f t="shared" si="6"/>
        <v xml:space="preserve"> </v>
      </c>
      <c r="W36" s="49" t="str">
        <f t="shared" si="7"/>
        <v/>
      </c>
    </row>
    <row r="37" spans="2:23">
      <c r="N37" s="2"/>
      <c r="O37" s="2"/>
      <c r="P37" s="2"/>
      <c r="Q37" s="14" t="str">
        <f t="shared" si="4"/>
        <v/>
      </c>
      <c r="R37" t="str">
        <f t="shared" si="5"/>
        <v/>
      </c>
      <c r="S37" s="47">
        <v>25</v>
      </c>
      <c r="T37" s="2" t="e">
        <f t="shared" si="3"/>
        <v>#VALUE!</v>
      </c>
      <c r="U37" s="1">
        <v>1.25</v>
      </c>
      <c r="V37" s="1" t="str">
        <f t="shared" si="6"/>
        <v xml:space="preserve"> </v>
      </c>
      <c r="W37" s="49" t="str">
        <f t="shared" si="7"/>
        <v/>
      </c>
    </row>
    <row r="38" spans="2:23">
      <c r="N38" s="2"/>
      <c r="O38" s="2"/>
      <c r="P38" s="2"/>
      <c r="Q38" s="14" t="str">
        <f t="shared" si="4"/>
        <v/>
      </c>
      <c r="R38" t="str">
        <f t="shared" si="5"/>
        <v/>
      </c>
      <c r="S38" s="47">
        <v>26</v>
      </c>
      <c r="T38" s="2" t="e">
        <f t="shared" si="3"/>
        <v>#VALUE!</v>
      </c>
      <c r="U38" s="1">
        <v>1.26</v>
      </c>
      <c r="V38" s="1" t="str">
        <f t="shared" si="6"/>
        <v xml:space="preserve"> </v>
      </c>
      <c r="W38" s="49" t="str">
        <f t="shared" si="7"/>
        <v/>
      </c>
    </row>
    <row r="39" spans="2:23">
      <c r="N39" s="2"/>
      <c r="O39" s="2"/>
      <c r="P39" s="2"/>
      <c r="Q39" s="14" t="str">
        <f t="shared" si="4"/>
        <v/>
      </c>
      <c r="R39" t="str">
        <f t="shared" si="5"/>
        <v/>
      </c>
      <c r="S39" s="47">
        <v>27</v>
      </c>
      <c r="T39" s="2" t="e">
        <f t="shared" si="3"/>
        <v>#VALUE!</v>
      </c>
      <c r="U39" s="1">
        <v>1.27</v>
      </c>
      <c r="V39" s="1" t="str">
        <f t="shared" si="6"/>
        <v xml:space="preserve"> </v>
      </c>
      <c r="W39" s="49" t="str">
        <f t="shared" si="7"/>
        <v/>
      </c>
    </row>
    <row r="40" spans="2:23">
      <c r="N40" s="2"/>
      <c r="O40" s="2"/>
      <c r="P40" s="2"/>
      <c r="Q40" s="14" t="str">
        <f t="shared" si="4"/>
        <v/>
      </c>
      <c r="R40" t="str">
        <f t="shared" si="5"/>
        <v/>
      </c>
      <c r="S40" s="47">
        <v>28</v>
      </c>
      <c r="T40" s="2" t="e">
        <f t="shared" si="3"/>
        <v>#VALUE!</v>
      </c>
      <c r="U40" s="1">
        <v>1.28</v>
      </c>
      <c r="V40" s="1" t="str">
        <f t="shared" si="6"/>
        <v xml:space="preserve"> </v>
      </c>
      <c r="W40" s="49" t="str">
        <f t="shared" si="7"/>
        <v/>
      </c>
    </row>
    <row r="41" spans="2:23">
      <c r="N41" s="2"/>
      <c r="O41" s="2"/>
      <c r="P41" s="2"/>
      <c r="Q41" s="14" t="str">
        <f t="shared" si="4"/>
        <v/>
      </c>
      <c r="R41" t="str">
        <f t="shared" si="5"/>
        <v/>
      </c>
      <c r="S41" s="47">
        <v>29</v>
      </c>
      <c r="T41" s="2" t="e">
        <f t="shared" si="3"/>
        <v>#VALUE!</v>
      </c>
      <c r="U41" s="1">
        <v>1.29</v>
      </c>
      <c r="V41" s="1" t="str">
        <f t="shared" si="6"/>
        <v xml:space="preserve"> </v>
      </c>
      <c r="W41" s="49" t="str">
        <f t="shared" si="7"/>
        <v/>
      </c>
    </row>
    <row r="42" spans="2:23">
      <c r="N42" s="2"/>
      <c r="O42" s="2"/>
      <c r="P42" s="2"/>
      <c r="Q42" s="14" t="str">
        <f t="shared" si="4"/>
        <v/>
      </c>
      <c r="R42" t="str">
        <f t="shared" si="5"/>
        <v/>
      </c>
      <c r="S42" s="47">
        <v>30</v>
      </c>
      <c r="T42" s="2" t="e">
        <f t="shared" si="3"/>
        <v>#VALUE!</v>
      </c>
      <c r="U42" s="1">
        <v>1.3</v>
      </c>
      <c r="V42" s="1" t="str">
        <f t="shared" si="6"/>
        <v xml:space="preserve"> </v>
      </c>
      <c r="W42" s="49" t="str">
        <f t="shared" si="7"/>
        <v/>
      </c>
    </row>
    <row r="43" spans="2:23">
      <c r="N43" s="2"/>
      <c r="O43" s="2"/>
      <c r="P43" s="2"/>
      <c r="Q43" s="14" t="str">
        <f t="shared" si="4"/>
        <v/>
      </c>
      <c r="R43" t="str">
        <f t="shared" si="5"/>
        <v/>
      </c>
      <c r="S43" s="47">
        <v>31</v>
      </c>
      <c r="T43" s="2" t="e">
        <f t="shared" si="3"/>
        <v>#VALUE!</v>
      </c>
      <c r="U43" s="1">
        <v>1.31</v>
      </c>
      <c r="V43" s="1" t="str">
        <f t="shared" si="6"/>
        <v xml:space="preserve"> </v>
      </c>
      <c r="W43" s="49" t="str">
        <f t="shared" si="7"/>
        <v/>
      </c>
    </row>
    <row r="44" spans="2:23">
      <c r="N44" s="2"/>
      <c r="O44" s="2"/>
      <c r="P44" s="2"/>
      <c r="Q44" s="14" t="str">
        <f t="shared" si="4"/>
        <v/>
      </c>
      <c r="R44" t="str">
        <f t="shared" si="5"/>
        <v/>
      </c>
      <c r="S44" s="47">
        <v>32</v>
      </c>
      <c r="T44" s="2" t="e">
        <f t="shared" si="3"/>
        <v>#VALUE!</v>
      </c>
      <c r="U44" s="1">
        <v>1.32</v>
      </c>
      <c r="V44" s="1" t="str">
        <f t="shared" si="6"/>
        <v xml:space="preserve"> </v>
      </c>
      <c r="W44" s="49" t="str">
        <f t="shared" si="7"/>
        <v/>
      </c>
    </row>
    <row r="45" spans="2:23">
      <c r="N45" s="2"/>
      <c r="O45" s="2"/>
      <c r="P45" s="2"/>
      <c r="Q45" s="14" t="str">
        <f t="shared" si="4"/>
        <v/>
      </c>
      <c r="R45" t="str">
        <f t="shared" si="5"/>
        <v/>
      </c>
      <c r="S45" s="47">
        <v>33</v>
      </c>
      <c r="T45" s="2" t="e">
        <f t="shared" si="3"/>
        <v>#VALUE!</v>
      </c>
      <c r="U45" s="1">
        <v>1.33</v>
      </c>
      <c r="V45" s="1" t="str">
        <f t="shared" si="6"/>
        <v xml:space="preserve"> </v>
      </c>
      <c r="W45" s="49" t="str">
        <f t="shared" si="7"/>
        <v/>
      </c>
    </row>
    <row r="46" spans="2:23">
      <c r="N46" s="2"/>
      <c r="O46" s="2"/>
      <c r="P46" s="2"/>
      <c r="Q46" s="14" t="str">
        <f t="shared" si="4"/>
        <v/>
      </c>
      <c r="R46" t="str">
        <f t="shared" si="5"/>
        <v/>
      </c>
      <c r="S46" s="47">
        <v>34</v>
      </c>
      <c r="T46" s="2" t="e">
        <f t="shared" si="3"/>
        <v>#VALUE!</v>
      </c>
      <c r="U46" s="1">
        <v>1.34</v>
      </c>
      <c r="V46" s="1" t="str">
        <f t="shared" si="6"/>
        <v xml:space="preserve"> </v>
      </c>
      <c r="W46" s="49" t="str">
        <f t="shared" si="7"/>
        <v/>
      </c>
    </row>
    <row r="47" spans="2:23">
      <c r="N47" s="2"/>
      <c r="O47" s="2"/>
      <c r="P47" s="2"/>
      <c r="Q47" s="14" t="str">
        <f t="shared" si="4"/>
        <v/>
      </c>
      <c r="R47" t="str">
        <f t="shared" si="5"/>
        <v/>
      </c>
      <c r="S47" s="47">
        <v>35</v>
      </c>
      <c r="T47" s="2" t="e">
        <f t="shared" si="3"/>
        <v>#VALUE!</v>
      </c>
      <c r="U47" s="1">
        <v>1.35</v>
      </c>
      <c r="V47" s="1" t="str">
        <f t="shared" si="6"/>
        <v xml:space="preserve"> </v>
      </c>
      <c r="W47" s="49" t="str">
        <f t="shared" si="7"/>
        <v/>
      </c>
    </row>
    <row r="48" spans="2:23">
      <c r="N48" s="2"/>
      <c r="O48" s="2"/>
      <c r="P48" s="2"/>
      <c r="Q48" s="14" t="str">
        <f t="shared" si="4"/>
        <v/>
      </c>
      <c r="R48" t="str">
        <f t="shared" si="5"/>
        <v/>
      </c>
      <c r="S48" s="47">
        <v>36</v>
      </c>
      <c r="T48" s="2" t="e">
        <f t="shared" si="3"/>
        <v>#VALUE!</v>
      </c>
      <c r="U48" s="1">
        <v>1.36</v>
      </c>
      <c r="V48" s="1" t="str">
        <f t="shared" si="6"/>
        <v xml:space="preserve"> </v>
      </c>
      <c r="W48" s="49" t="str">
        <f t="shared" si="7"/>
        <v/>
      </c>
    </row>
    <row r="49" spans="14:23">
      <c r="N49" s="2"/>
      <c r="O49" s="2"/>
      <c r="P49" s="2"/>
      <c r="Q49" s="14" t="str">
        <f t="shared" si="4"/>
        <v/>
      </c>
      <c r="R49" t="str">
        <f t="shared" si="5"/>
        <v/>
      </c>
      <c r="S49" s="47">
        <v>37</v>
      </c>
      <c r="T49" s="2" t="e">
        <f t="shared" si="3"/>
        <v>#VALUE!</v>
      </c>
      <c r="U49" s="1">
        <v>1.37</v>
      </c>
      <c r="V49" s="1" t="str">
        <f t="shared" si="6"/>
        <v xml:space="preserve"> </v>
      </c>
      <c r="W49" s="49" t="str">
        <f t="shared" si="7"/>
        <v/>
      </c>
    </row>
    <row r="50" spans="14:23">
      <c r="N50" s="2"/>
      <c r="O50" s="2"/>
      <c r="P50" s="2"/>
      <c r="Q50" s="14" t="str">
        <f t="shared" si="4"/>
        <v/>
      </c>
      <c r="R50" t="str">
        <f t="shared" si="5"/>
        <v/>
      </c>
      <c r="S50" s="47">
        <v>38</v>
      </c>
      <c r="T50" s="2" t="e">
        <f t="shared" si="3"/>
        <v>#VALUE!</v>
      </c>
      <c r="U50" s="1">
        <v>1.38</v>
      </c>
      <c r="V50" s="1" t="str">
        <f t="shared" si="6"/>
        <v xml:space="preserve"> </v>
      </c>
      <c r="W50" s="49" t="str">
        <f t="shared" si="7"/>
        <v/>
      </c>
    </row>
    <row r="51" spans="14:23">
      <c r="N51" s="2"/>
      <c r="O51" s="2"/>
      <c r="P51" s="2"/>
      <c r="Q51" s="14" t="str">
        <f t="shared" si="4"/>
        <v/>
      </c>
      <c r="R51" t="str">
        <f t="shared" si="5"/>
        <v/>
      </c>
      <c r="S51" s="47">
        <v>39</v>
      </c>
      <c r="T51" s="2" t="e">
        <f t="shared" si="3"/>
        <v>#VALUE!</v>
      </c>
      <c r="U51" s="1">
        <v>1.39</v>
      </c>
      <c r="V51" s="1" t="str">
        <f t="shared" si="6"/>
        <v xml:space="preserve"> </v>
      </c>
      <c r="W51" s="49" t="str">
        <f t="shared" si="7"/>
        <v/>
      </c>
    </row>
    <row r="52" spans="14:23">
      <c r="N52" s="2"/>
      <c r="O52" s="2"/>
      <c r="P52" s="2"/>
      <c r="Q52" s="14" t="str">
        <f t="shared" si="4"/>
        <v/>
      </c>
      <c r="R52" t="str">
        <f t="shared" si="5"/>
        <v/>
      </c>
      <c r="S52" s="47">
        <v>40</v>
      </c>
      <c r="T52" s="2" t="e">
        <f t="shared" si="3"/>
        <v>#VALUE!</v>
      </c>
      <c r="U52" s="1">
        <v>1.4</v>
      </c>
      <c r="V52" s="1" t="str">
        <f t="shared" si="6"/>
        <v xml:space="preserve"> </v>
      </c>
      <c r="W52" s="49" t="str">
        <f t="shared" si="7"/>
        <v/>
      </c>
    </row>
    <row r="53" spans="14:23">
      <c r="N53" s="2"/>
      <c r="O53" s="2"/>
      <c r="P53" s="2"/>
      <c r="Q53" s="14" t="str">
        <f t="shared" si="4"/>
        <v/>
      </c>
      <c r="R53" t="str">
        <f t="shared" si="5"/>
        <v/>
      </c>
      <c r="S53" s="47">
        <v>41</v>
      </c>
      <c r="T53" s="2" t="e">
        <f t="shared" si="3"/>
        <v>#VALUE!</v>
      </c>
      <c r="U53" s="1">
        <v>1.41</v>
      </c>
      <c r="V53" s="1" t="str">
        <f t="shared" si="6"/>
        <v xml:space="preserve"> </v>
      </c>
      <c r="W53" s="49" t="str">
        <f t="shared" si="7"/>
        <v/>
      </c>
    </row>
    <row r="54" spans="14:23">
      <c r="N54" s="2"/>
      <c r="O54" s="2"/>
      <c r="P54" s="2"/>
      <c r="Q54" s="14" t="str">
        <f t="shared" si="4"/>
        <v/>
      </c>
      <c r="R54" t="str">
        <f t="shared" si="5"/>
        <v/>
      </c>
      <c r="S54" s="47">
        <v>42</v>
      </c>
      <c r="T54" s="2" t="e">
        <f t="shared" si="3"/>
        <v>#VALUE!</v>
      </c>
      <c r="U54" s="1">
        <v>1.42</v>
      </c>
      <c r="V54" s="1" t="str">
        <f t="shared" si="6"/>
        <v xml:space="preserve"> </v>
      </c>
      <c r="W54" s="49" t="str">
        <f t="shared" si="7"/>
        <v/>
      </c>
    </row>
    <row r="55" spans="14:23">
      <c r="N55" s="2"/>
      <c r="O55" s="2"/>
      <c r="P55" s="2"/>
      <c r="Q55" s="14" t="str">
        <f t="shared" si="4"/>
        <v/>
      </c>
      <c r="R55" t="str">
        <f t="shared" si="5"/>
        <v/>
      </c>
      <c r="S55" s="47">
        <v>43</v>
      </c>
      <c r="T55" s="2" t="e">
        <f t="shared" si="3"/>
        <v>#VALUE!</v>
      </c>
      <c r="U55" s="1">
        <v>1.43</v>
      </c>
      <c r="V55" s="1" t="str">
        <f t="shared" si="6"/>
        <v xml:space="preserve"> </v>
      </c>
      <c r="W55" s="49" t="str">
        <f t="shared" si="7"/>
        <v/>
      </c>
    </row>
    <row r="56" spans="14:23">
      <c r="N56" s="2"/>
      <c r="O56" s="2"/>
      <c r="P56" s="2"/>
      <c r="Q56" s="14" t="str">
        <f t="shared" si="4"/>
        <v/>
      </c>
      <c r="R56" t="str">
        <f t="shared" si="5"/>
        <v/>
      </c>
      <c r="S56" s="47">
        <v>44</v>
      </c>
      <c r="T56" s="2" t="e">
        <f t="shared" si="3"/>
        <v>#VALUE!</v>
      </c>
      <c r="U56" s="1">
        <v>1.44</v>
      </c>
      <c r="V56" s="1" t="str">
        <f t="shared" si="6"/>
        <v xml:space="preserve"> </v>
      </c>
      <c r="W56" s="49" t="str">
        <f t="shared" si="7"/>
        <v/>
      </c>
    </row>
    <row r="57" spans="14:23">
      <c r="N57" s="2"/>
      <c r="O57" s="2"/>
      <c r="P57" s="2"/>
      <c r="Q57" s="14" t="str">
        <f t="shared" si="4"/>
        <v/>
      </c>
      <c r="R57" t="str">
        <f t="shared" si="5"/>
        <v/>
      </c>
      <c r="S57" s="47">
        <v>45</v>
      </c>
      <c r="T57" s="2" t="e">
        <f t="shared" si="3"/>
        <v>#VALUE!</v>
      </c>
      <c r="U57" s="1">
        <v>1.45</v>
      </c>
      <c r="V57" s="1" t="str">
        <f t="shared" si="6"/>
        <v xml:space="preserve"> </v>
      </c>
      <c r="W57" s="49" t="str">
        <f t="shared" si="7"/>
        <v/>
      </c>
    </row>
    <row r="58" spans="14:23">
      <c r="N58" s="2"/>
      <c r="O58" s="2"/>
      <c r="P58" s="2"/>
      <c r="Q58" s="14" t="str">
        <f t="shared" si="4"/>
        <v/>
      </c>
      <c r="R58" t="str">
        <f t="shared" si="5"/>
        <v/>
      </c>
      <c r="S58" s="47">
        <v>46</v>
      </c>
      <c r="T58" s="2" t="e">
        <f t="shared" si="3"/>
        <v>#VALUE!</v>
      </c>
      <c r="U58" s="1">
        <v>1.46</v>
      </c>
      <c r="V58" s="1" t="str">
        <f t="shared" si="6"/>
        <v xml:space="preserve"> </v>
      </c>
      <c r="W58" s="49" t="str">
        <f t="shared" si="7"/>
        <v/>
      </c>
    </row>
    <row r="59" spans="14:23">
      <c r="N59" s="2"/>
      <c r="O59" s="2"/>
      <c r="P59" s="2"/>
      <c r="Q59" s="14" t="str">
        <f t="shared" si="4"/>
        <v/>
      </c>
      <c r="R59" t="str">
        <f t="shared" si="5"/>
        <v/>
      </c>
      <c r="S59" s="47">
        <v>47</v>
      </c>
      <c r="T59" s="2" t="e">
        <f t="shared" si="3"/>
        <v>#VALUE!</v>
      </c>
      <c r="U59" s="1">
        <v>1.47</v>
      </c>
      <c r="V59" s="1" t="str">
        <f t="shared" si="6"/>
        <v xml:space="preserve"> </v>
      </c>
      <c r="W59" s="49" t="str">
        <f t="shared" si="7"/>
        <v/>
      </c>
    </row>
    <row r="60" spans="14:23">
      <c r="N60" s="2"/>
      <c r="O60" s="2"/>
      <c r="P60" s="2"/>
      <c r="Q60" s="14" t="str">
        <f t="shared" si="4"/>
        <v/>
      </c>
      <c r="R60" t="str">
        <f t="shared" si="5"/>
        <v/>
      </c>
      <c r="S60" s="47">
        <v>48</v>
      </c>
      <c r="T60" s="2" t="e">
        <f t="shared" si="3"/>
        <v>#VALUE!</v>
      </c>
      <c r="U60" s="1">
        <v>1.48</v>
      </c>
      <c r="V60" s="1" t="str">
        <f t="shared" si="6"/>
        <v xml:space="preserve"> </v>
      </c>
      <c r="W60" s="49" t="str">
        <f t="shared" si="7"/>
        <v/>
      </c>
    </row>
    <row r="61" spans="14:23">
      <c r="N61" s="2"/>
      <c r="O61" s="2"/>
      <c r="P61" s="2"/>
      <c r="Q61" s="14" t="str">
        <f t="shared" si="4"/>
        <v/>
      </c>
      <c r="R61" t="str">
        <f t="shared" si="5"/>
        <v/>
      </c>
      <c r="S61" s="47">
        <v>49</v>
      </c>
      <c r="T61" s="2" t="e">
        <f t="shared" si="3"/>
        <v>#VALUE!</v>
      </c>
      <c r="U61" s="1">
        <v>1.49</v>
      </c>
      <c r="V61" s="1" t="str">
        <f t="shared" si="6"/>
        <v xml:space="preserve"> </v>
      </c>
      <c r="W61" s="49" t="str">
        <f t="shared" si="7"/>
        <v/>
      </c>
    </row>
    <row r="62" spans="14:23">
      <c r="N62" s="2"/>
      <c r="O62" s="2"/>
      <c r="P62" s="2"/>
      <c r="Q62" s="14" t="str">
        <f t="shared" si="4"/>
        <v/>
      </c>
      <c r="R62" t="str">
        <f t="shared" si="5"/>
        <v/>
      </c>
      <c r="S62" s="47">
        <v>50</v>
      </c>
      <c r="T62" s="2" t="e">
        <f t="shared" si="3"/>
        <v>#VALUE!</v>
      </c>
      <c r="U62" s="1">
        <v>1.5</v>
      </c>
      <c r="V62" s="1" t="str">
        <f t="shared" si="6"/>
        <v xml:space="preserve"> </v>
      </c>
      <c r="W62" s="49" t="str">
        <f t="shared" si="7"/>
        <v/>
      </c>
    </row>
    <row r="63" spans="14:23">
      <c r="N63" s="2"/>
      <c r="O63" s="2"/>
      <c r="P63" s="2"/>
      <c r="Q63" s="14" t="str">
        <f t="shared" si="4"/>
        <v/>
      </c>
      <c r="R63" t="str">
        <f t="shared" si="5"/>
        <v/>
      </c>
      <c r="S63" s="47">
        <v>51</v>
      </c>
      <c r="T63" s="2" t="e">
        <f t="shared" si="3"/>
        <v>#VALUE!</v>
      </c>
      <c r="U63" s="1">
        <v>1.51</v>
      </c>
      <c r="V63" s="1" t="str">
        <f t="shared" si="6"/>
        <v xml:space="preserve"> </v>
      </c>
      <c r="W63" s="49" t="str">
        <f t="shared" si="7"/>
        <v/>
      </c>
    </row>
    <row r="64" spans="14:23">
      <c r="N64" s="2"/>
      <c r="O64" s="2"/>
      <c r="P64" s="2"/>
      <c r="Q64" s="14" t="str">
        <f t="shared" si="4"/>
        <v/>
      </c>
      <c r="R64" t="str">
        <f t="shared" si="5"/>
        <v/>
      </c>
      <c r="S64" s="47">
        <v>52</v>
      </c>
      <c r="T64" s="2" t="e">
        <f t="shared" si="3"/>
        <v>#VALUE!</v>
      </c>
      <c r="U64" s="1">
        <v>1.52</v>
      </c>
      <c r="V64" s="1" t="str">
        <f t="shared" si="6"/>
        <v xml:space="preserve"> </v>
      </c>
      <c r="W64" s="49" t="str">
        <f t="shared" si="7"/>
        <v/>
      </c>
    </row>
    <row r="65" spans="14:23">
      <c r="N65" s="2"/>
      <c r="O65" s="2"/>
      <c r="P65" s="2"/>
      <c r="Q65" s="14" t="str">
        <f t="shared" si="4"/>
        <v/>
      </c>
      <c r="R65" t="str">
        <f t="shared" si="5"/>
        <v/>
      </c>
      <c r="S65" s="47">
        <v>53</v>
      </c>
      <c r="T65" s="2" t="e">
        <f t="shared" si="3"/>
        <v>#VALUE!</v>
      </c>
      <c r="U65" s="1">
        <v>1.53</v>
      </c>
      <c r="V65" s="1" t="str">
        <f t="shared" si="6"/>
        <v xml:space="preserve"> </v>
      </c>
      <c r="W65" s="49" t="str">
        <f t="shared" si="7"/>
        <v/>
      </c>
    </row>
    <row r="66" spans="14:23">
      <c r="N66" s="2"/>
      <c r="O66" s="2"/>
      <c r="P66" s="2"/>
      <c r="Q66" s="14" t="str">
        <f t="shared" si="4"/>
        <v/>
      </c>
      <c r="R66" t="str">
        <f t="shared" si="5"/>
        <v/>
      </c>
      <c r="S66" s="47">
        <v>54</v>
      </c>
      <c r="T66" s="2" t="e">
        <f t="shared" si="3"/>
        <v>#VALUE!</v>
      </c>
      <c r="U66" s="1">
        <v>1.54</v>
      </c>
      <c r="V66" s="1" t="str">
        <f t="shared" si="6"/>
        <v xml:space="preserve"> </v>
      </c>
      <c r="W66" s="49" t="str">
        <f t="shared" si="7"/>
        <v/>
      </c>
    </row>
    <row r="67" spans="14:23">
      <c r="N67" s="2"/>
      <c r="O67" s="2"/>
      <c r="P67" s="2"/>
      <c r="Q67" s="14" t="str">
        <f t="shared" si="4"/>
        <v/>
      </c>
      <c r="R67" t="str">
        <f t="shared" si="5"/>
        <v/>
      </c>
      <c r="S67" s="47">
        <v>55</v>
      </c>
      <c r="T67" s="2" t="e">
        <f t="shared" si="3"/>
        <v>#VALUE!</v>
      </c>
      <c r="U67" s="1">
        <v>1.55</v>
      </c>
      <c r="V67" s="1" t="str">
        <f t="shared" si="6"/>
        <v xml:space="preserve"> </v>
      </c>
      <c r="W67" s="49" t="str">
        <f t="shared" si="7"/>
        <v/>
      </c>
    </row>
    <row r="68" spans="14:23">
      <c r="N68" s="2"/>
      <c r="O68" s="2"/>
      <c r="P68" s="2"/>
      <c r="Q68" s="14" t="str">
        <f t="shared" si="4"/>
        <v/>
      </c>
      <c r="R68" t="str">
        <f t="shared" si="5"/>
        <v/>
      </c>
      <c r="S68" s="47">
        <v>56</v>
      </c>
      <c r="T68" s="2" t="e">
        <f t="shared" si="3"/>
        <v>#VALUE!</v>
      </c>
      <c r="U68" s="1">
        <v>1.56</v>
      </c>
      <c r="V68" s="1" t="str">
        <f t="shared" si="6"/>
        <v xml:space="preserve"> </v>
      </c>
      <c r="W68" s="49" t="str">
        <f t="shared" si="7"/>
        <v/>
      </c>
    </row>
    <row r="69" spans="14:23">
      <c r="N69" s="2"/>
      <c r="O69" s="2"/>
      <c r="P69" s="2"/>
      <c r="Q69" s="14" t="str">
        <f t="shared" si="4"/>
        <v/>
      </c>
      <c r="R69" t="str">
        <f t="shared" si="5"/>
        <v/>
      </c>
      <c r="S69" s="47">
        <v>57</v>
      </c>
      <c r="T69" s="2" t="e">
        <f t="shared" si="3"/>
        <v>#VALUE!</v>
      </c>
      <c r="U69" s="1">
        <v>1.57</v>
      </c>
      <c r="V69" s="1" t="str">
        <f t="shared" si="6"/>
        <v xml:space="preserve"> </v>
      </c>
      <c r="W69" s="49" t="str">
        <f t="shared" si="7"/>
        <v/>
      </c>
    </row>
    <row r="70" spans="14:23">
      <c r="N70" s="2"/>
      <c r="O70" s="2"/>
      <c r="P70" s="2"/>
      <c r="Q70" s="14" t="str">
        <f t="shared" si="4"/>
        <v/>
      </c>
      <c r="R70" t="str">
        <f t="shared" si="5"/>
        <v/>
      </c>
      <c r="S70" s="47">
        <v>58</v>
      </c>
      <c r="T70" s="2" t="e">
        <f t="shared" si="3"/>
        <v>#VALUE!</v>
      </c>
      <c r="U70" s="1">
        <v>1.58</v>
      </c>
      <c r="V70" s="1" t="str">
        <f t="shared" si="6"/>
        <v xml:space="preserve"> </v>
      </c>
      <c r="W70" s="49" t="str">
        <f t="shared" si="7"/>
        <v/>
      </c>
    </row>
    <row r="71" spans="14:23">
      <c r="N71" s="2"/>
      <c r="O71" s="2"/>
      <c r="P71" s="2"/>
      <c r="Q71" s="14" t="str">
        <f t="shared" si="4"/>
        <v/>
      </c>
      <c r="R71" t="str">
        <f t="shared" si="5"/>
        <v/>
      </c>
      <c r="S71" s="47">
        <v>59</v>
      </c>
      <c r="T71" s="2" t="e">
        <f t="shared" si="3"/>
        <v>#VALUE!</v>
      </c>
      <c r="U71" s="1">
        <v>1.59</v>
      </c>
      <c r="V71" s="1" t="str">
        <f t="shared" si="6"/>
        <v xml:space="preserve"> </v>
      </c>
      <c r="W71" s="49" t="str">
        <f t="shared" si="7"/>
        <v/>
      </c>
    </row>
    <row r="72" spans="14:23">
      <c r="N72" s="2"/>
      <c r="O72" s="2"/>
      <c r="P72" s="2"/>
      <c r="Q72" s="14" t="str">
        <f t="shared" si="4"/>
        <v/>
      </c>
      <c r="R72" t="str">
        <f t="shared" si="5"/>
        <v/>
      </c>
      <c r="S72" s="47">
        <v>60</v>
      </c>
      <c r="T72" s="2" t="e">
        <f t="shared" si="3"/>
        <v>#VALUE!</v>
      </c>
      <c r="U72" s="1">
        <v>1.6</v>
      </c>
      <c r="V72" s="1" t="str">
        <f t="shared" si="6"/>
        <v xml:space="preserve"> </v>
      </c>
      <c r="W72" s="49" t="str">
        <f t="shared" si="7"/>
        <v/>
      </c>
    </row>
    <row r="73" spans="14:23">
      <c r="N73" s="2"/>
      <c r="O73" s="2"/>
      <c r="P73" s="2"/>
      <c r="Q73" s="14" t="str">
        <f t="shared" si="4"/>
        <v/>
      </c>
      <c r="R73" t="str">
        <f t="shared" si="5"/>
        <v/>
      </c>
      <c r="S73" s="47">
        <v>61</v>
      </c>
      <c r="T73" s="2" t="e">
        <f t="shared" si="3"/>
        <v>#VALUE!</v>
      </c>
      <c r="U73" s="1">
        <v>1.61</v>
      </c>
      <c r="V73" s="1" t="str">
        <f t="shared" si="6"/>
        <v xml:space="preserve"> </v>
      </c>
      <c r="W73" s="49" t="str">
        <f t="shared" si="7"/>
        <v/>
      </c>
    </row>
    <row r="74" spans="14:23">
      <c r="N74" s="2"/>
      <c r="O74" s="2"/>
      <c r="P74" s="2"/>
      <c r="Q74" s="14" t="str">
        <f t="shared" si="4"/>
        <v/>
      </c>
      <c r="R74" t="str">
        <f t="shared" si="5"/>
        <v/>
      </c>
      <c r="S74" s="47">
        <v>62</v>
      </c>
      <c r="T74" s="2" t="e">
        <f t="shared" si="3"/>
        <v>#VALUE!</v>
      </c>
      <c r="U74" s="1">
        <v>1.62</v>
      </c>
      <c r="V74" s="1" t="str">
        <f t="shared" si="6"/>
        <v xml:space="preserve"> </v>
      </c>
      <c r="W74" s="49" t="str">
        <f t="shared" si="7"/>
        <v/>
      </c>
    </row>
    <row r="75" spans="14:23">
      <c r="N75" s="2"/>
      <c r="O75" s="2"/>
      <c r="P75" s="2"/>
      <c r="Q75" s="14" t="str">
        <f t="shared" si="4"/>
        <v/>
      </c>
      <c r="R75" t="str">
        <f t="shared" si="5"/>
        <v/>
      </c>
      <c r="S75" s="47">
        <v>63</v>
      </c>
      <c r="T75" s="2" t="e">
        <f t="shared" si="3"/>
        <v>#VALUE!</v>
      </c>
      <c r="U75" s="1">
        <v>1.63</v>
      </c>
      <c r="V75" s="1" t="str">
        <f t="shared" si="6"/>
        <v xml:space="preserve"> </v>
      </c>
      <c r="W75" s="49" t="str">
        <f t="shared" si="7"/>
        <v/>
      </c>
    </row>
    <row r="76" spans="14:23">
      <c r="N76" s="2"/>
      <c r="O76" s="2"/>
      <c r="P76" s="2"/>
      <c r="Q76" s="14" t="str">
        <f t="shared" si="4"/>
        <v/>
      </c>
      <c r="R76" t="str">
        <f t="shared" si="5"/>
        <v/>
      </c>
      <c r="S76" s="47">
        <v>64</v>
      </c>
      <c r="T76" s="2" t="e">
        <f t="shared" si="3"/>
        <v>#VALUE!</v>
      </c>
      <c r="U76" s="1">
        <v>1.64</v>
      </c>
      <c r="V76" s="1" t="str">
        <f t="shared" si="6"/>
        <v xml:space="preserve"> </v>
      </c>
      <c r="W76" s="49" t="str">
        <f t="shared" si="7"/>
        <v/>
      </c>
    </row>
    <row r="77" spans="14:23">
      <c r="N77" s="2"/>
      <c r="O77" s="2"/>
      <c r="P77" s="2"/>
      <c r="Q77" s="14" t="str">
        <f t="shared" si="4"/>
        <v/>
      </c>
      <c r="R77" t="str">
        <f t="shared" si="5"/>
        <v/>
      </c>
      <c r="S77" s="47">
        <v>65</v>
      </c>
      <c r="T77" s="2" t="e">
        <f t="shared" si="3"/>
        <v>#VALUE!</v>
      </c>
      <c r="U77" s="1">
        <v>1.65</v>
      </c>
      <c r="V77" s="1" t="str">
        <f t="shared" si="6"/>
        <v xml:space="preserve"> </v>
      </c>
      <c r="W77" s="49" t="str">
        <f t="shared" si="7"/>
        <v/>
      </c>
    </row>
    <row r="78" spans="14:23">
      <c r="N78" s="2"/>
      <c r="O78" s="2"/>
      <c r="P78" s="2"/>
      <c r="Q78" s="14" t="str">
        <f t="shared" si="4"/>
        <v/>
      </c>
      <c r="R78" t="str">
        <f t="shared" si="5"/>
        <v/>
      </c>
      <c r="S78" s="47">
        <v>66</v>
      </c>
      <c r="T78" s="2" t="e">
        <f t="shared" ref="T78:T141" si="8">IF(V78=1,1,IF(AND(ISNUMBER(T77),T77&gt;100)," ",IF(AND(ISNUMBER(T77),T77+1&lt;102),T77+1," ")))</f>
        <v>#VALUE!</v>
      </c>
      <c r="U78" s="1">
        <v>1.66</v>
      </c>
      <c r="V78" s="1" t="str">
        <f t="shared" si="6"/>
        <v xml:space="preserve"> </v>
      </c>
      <c r="W78" s="49" t="str">
        <f t="shared" si="7"/>
        <v/>
      </c>
    </row>
    <row r="79" spans="14:23">
      <c r="N79" s="2"/>
      <c r="O79" s="2"/>
      <c r="P79" s="2"/>
      <c r="Q79" s="14" t="str">
        <f t="shared" si="4"/>
        <v/>
      </c>
      <c r="R79" t="str">
        <f t="shared" si="5"/>
        <v/>
      </c>
      <c r="S79" s="47">
        <v>67</v>
      </c>
      <c r="T79" s="2" t="e">
        <f t="shared" si="8"/>
        <v>#VALUE!</v>
      </c>
      <c r="U79" s="1">
        <v>1.67</v>
      </c>
      <c r="V79" s="1" t="str">
        <f t="shared" si="6"/>
        <v xml:space="preserve"> </v>
      </c>
      <c r="W79" s="49" t="str">
        <f t="shared" si="7"/>
        <v/>
      </c>
    </row>
    <row r="80" spans="14:23">
      <c r="N80" s="2"/>
      <c r="O80" s="2"/>
      <c r="P80" s="2"/>
      <c r="Q80" s="14" t="str">
        <f t="shared" ref="Q80:Q143" si="9">IF($A$9&gt;$A$10,"",IF(U80=$A$9,1,IF(U81=$A$10,2,"")))</f>
        <v/>
      </c>
      <c r="R80" t="str">
        <f t="shared" ref="R80:R143" si="10">IF($A$9&gt;$A$10,"",IF(U80=$A$10,2,""))</f>
        <v/>
      </c>
      <c r="S80" s="47">
        <v>68</v>
      </c>
      <c r="T80" s="2" t="e">
        <f t="shared" si="8"/>
        <v>#VALUE!</v>
      </c>
      <c r="U80" s="1">
        <v>1.68</v>
      </c>
      <c r="V80" s="1" t="str">
        <f t="shared" ref="V80:V143" si="11">IF(U80=$A$9,1,IF(U80=$A$10,2," "))</f>
        <v xml:space="preserve"> </v>
      </c>
      <c r="W80" s="49" t="str">
        <f t="shared" ref="W80:W143" si="12">IF(Q80=1,1,IF(R79=2,"",W79))</f>
        <v/>
      </c>
    </row>
    <row r="81" spans="14:23">
      <c r="N81" s="2"/>
      <c r="O81" s="2"/>
      <c r="P81" s="2"/>
      <c r="Q81" s="14" t="str">
        <f t="shared" si="9"/>
        <v/>
      </c>
      <c r="R81" t="str">
        <f t="shared" si="10"/>
        <v/>
      </c>
      <c r="S81" s="47">
        <v>69</v>
      </c>
      <c r="T81" s="2" t="e">
        <f t="shared" si="8"/>
        <v>#VALUE!</v>
      </c>
      <c r="U81" s="1">
        <v>1.69</v>
      </c>
      <c r="V81" s="1" t="str">
        <f t="shared" si="11"/>
        <v xml:space="preserve"> </v>
      </c>
      <c r="W81" s="49" t="str">
        <f t="shared" si="12"/>
        <v/>
      </c>
    </row>
    <row r="82" spans="14:23">
      <c r="N82" s="2"/>
      <c r="O82" s="2"/>
      <c r="P82" s="2"/>
      <c r="Q82" s="14" t="str">
        <f t="shared" si="9"/>
        <v/>
      </c>
      <c r="R82" t="str">
        <f t="shared" si="10"/>
        <v/>
      </c>
      <c r="S82" s="47">
        <v>70</v>
      </c>
      <c r="T82" s="2" t="e">
        <f t="shared" si="8"/>
        <v>#VALUE!</v>
      </c>
      <c r="U82" s="1">
        <v>1.7</v>
      </c>
      <c r="V82" s="1" t="str">
        <f t="shared" si="11"/>
        <v xml:space="preserve"> </v>
      </c>
      <c r="W82" s="49" t="str">
        <f t="shared" si="12"/>
        <v/>
      </c>
    </row>
    <row r="83" spans="14:23">
      <c r="N83" s="2"/>
      <c r="O83" s="2"/>
      <c r="P83" s="2"/>
      <c r="Q83" s="14" t="str">
        <f t="shared" si="9"/>
        <v/>
      </c>
      <c r="R83" t="str">
        <f t="shared" si="10"/>
        <v/>
      </c>
      <c r="S83" s="47">
        <v>71</v>
      </c>
      <c r="T83" s="2" t="e">
        <f t="shared" si="8"/>
        <v>#VALUE!</v>
      </c>
      <c r="U83" s="1">
        <v>1.71</v>
      </c>
      <c r="V83" s="1" t="str">
        <f t="shared" si="11"/>
        <v xml:space="preserve"> </v>
      </c>
      <c r="W83" s="49" t="str">
        <f t="shared" si="12"/>
        <v/>
      </c>
    </row>
    <row r="84" spans="14:23">
      <c r="N84" s="2"/>
      <c r="O84" s="2"/>
      <c r="P84" s="2"/>
      <c r="Q84" s="14" t="str">
        <f t="shared" si="9"/>
        <v/>
      </c>
      <c r="R84" t="str">
        <f t="shared" si="10"/>
        <v/>
      </c>
      <c r="S84" s="47">
        <v>72</v>
      </c>
      <c r="T84" s="2" t="e">
        <f t="shared" si="8"/>
        <v>#VALUE!</v>
      </c>
      <c r="U84" s="1">
        <v>1.72</v>
      </c>
      <c r="V84" s="1" t="str">
        <f t="shared" si="11"/>
        <v xml:space="preserve"> </v>
      </c>
      <c r="W84" s="49" t="str">
        <f t="shared" si="12"/>
        <v/>
      </c>
    </row>
    <row r="85" spans="14:23">
      <c r="N85" s="2"/>
      <c r="O85" s="2"/>
      <c r="P85" s="2"/>
      <c r="Q85" s="14" t="str">
        <f t="shared" si="9"/>
        <v/>
      </c>
      <c r="R85" t="str">
        <f t="shared" si="10"/>
        <v/>
      </c>
      <c r="S85" s="47">
        <v>73</v>
      </c>
      <c r="T85" s="2" t="e">
        <f t="shared" si="8"/>
        <v>#VALUE!</v>
      </c>
      <c r="U85" s="1">
        <v>1.73</v>
      </c>
      <c r="V85" s="1" t="str">
        <f t="shared" si="11"/>
        <v xml:space="preserve"> </v>
      </c>
      <c r="W85" s="49" t="str">
        <f t="shared" si="12"/>
        <v/>
      </c>
    </row>
    <row r="86" spans="14:23">
      <c r="N86" s="2"/>
      <c r="O86" s="2"/>
      <c r="P86" s="2"/>
      <c r="Q86" s="14" t="str">
        <f t="shared" si="9"/>
        <v/>
      </c>
      <c r="R86" t="str">
        <f t="shared" si="10"/>
        <v/>
      </c>
      <c r="S86" s="47">
        <v>74</v>
      </c>
      <c r="T86" s="2" t="e">
        <f t="shared" si="8"/>
        <v>#VALUE!</v>
      </c>
      <c r="U86" s="1">
        <v>1.74</v>
      </c>
      <c r="V86" s="1" t="str">
        <f t="shared" si="11"/>
        <v xml:space="preserve"> </v>
      </c>
      <c r="W86" s="49" t="str">
        <f t="shared" si="12"/>
        <v/>
      </c>
    </row>
    <row r="87" spans="14:23">
      <c r="N87" s="2"/>
      <c r="O87" s="2"/>
      <c r="P87" s="2"/>
      <c r="Q87" s="14" t="str">
        <f t="shared" si="9"/>
        <v/>
      </c>
      <c r="R87" t="str">
        <f t="shared" si="10"/>
        <v/>
      </c>
      <c r="S87" s="47">
        <v>75</v>
      </c>
      <c r="T87" s="2" t="e">
        <f t="shared" si="8"/>
        <v>#VALUE!</v>
      </c>
      <c r="U87" s="1">
        <v>1.75</v>
      </c>
      <c r="V87" s="1" t="str">
        <f t="shared" si="11"/>
        <v xml:space="preserve"> </v>
      </c>
      <c r="W87" s="49" t="str">
        <f t="shared" si="12"/>
        <v/>
      </c>
    </row>
    <row r="88" spans="14:23">
      <c r="N88" s="2"/>
      <c r="O88" s="2"/>
      <c r="P88" s="2"/>
      <c r="Q88" s="14" t="str">
        <f t="shared" si="9"/>
        <v/>
      </c>
      <c r="R88" t="str">
        <f t="shared" si="10"/>
        <v/>
      </c>
      <c r="S88" s="47">
        <v>76</v>
      </c>
      <c r="T88" s="2" t="e">
        <f t="shared" si="8"/>
        <v>#VALUE!</v>
      </c>
      <c r="U88" s="1">
        <v>1.76</v>
      </c>
      <c r="V88" s="1" t="str">
        <f t="shared" si="11"/>
        <v xml:space="preserve"> </v>
      </c>
      <c r="W88" s="49" t="str">
        <f t="shared" si="12"/>
        <v/>
      </c>
    </row>
    <row r="89" spans="14:23">
      <c r="N89" s="2"/>
      <c r="O89" s="2"/>
      <c r="P89" s="2"/>
      <c r="Q89" s="14" t="str">
        <f t="shared" si="9"/>
        <v/>
      </c>
      <c r="R89" t="str">
        <f t="shared" si="10"/>
        <v/>
      </c>
      <c r="S89" s="47">
        <v>77</v>
      </c>
      <c r="T89" s="2" t="e">
        <f t="shared" si="8"/>
        <v>#VALUE!</v>
      </c>
      <c r="U89" s="1">
        <v>1.77</v>
      </c>
      <c r="V89" s="1" t="str">
        <f t="shared" si="11"/>
        <v xml:space="preserve"> </v>
      </c>
      <c r="W89" s="49" t="str">
        <f t="shared" si="12"/>
        <v/>
      </c>
    </row>
    <row r="90" spans="14:23">
      <c r="N90" s="2"/>
      <c r="O90" s="2"/>
      <c r="P90" s="2"/>
      <c r="Q90" s="14" t="str">
        <f t="shared" si="9"/>
        <v/>
      </c>
      <c r="R90" t="str">
        <f t="shared" si="10"/>
        <v/>
      </c>
      <c r="S90" s="47">
        <v>78</v>
      </c>
      <c r="T90" s="2" t="e">
        <f t="shared" si="8"/>
        <v>#VALUE!</v>
      </c>
      <c r="U90" s="1">
        <v>1.78</v>
      </c>
      <c r="V90" s="1" t="str">
        <f t="shared" si="11"/>
        <v xml:space="preserve"> </v>
      </c>
      <c r="W90" s="49" t="str">
        <f t="shared" si="12"/>
        <v/>
      </c>
    </row>
    <row r="91" spans="14:23">
      <c r="N91" s="2"/>
      <c r="O91" s="2"/>
      <c r="P91" s="2"/>
      <c r="Q91" s="14" t="str">
        <f t="shared" si="9"/>
        <v/>
      </c>
      <c r="R91" t="str">
        <f t="shared" si="10"/>
        <v/>
      </c>
      <c r="S91" s="47">
        <v>79</v>
      </c>
      <c r="T91" s="2" t="e">
        <f t="shared" si="8"/>
        <v>#VALUE!</v>
      </c>
      <c r="U91" s="1">
        <v>1.79</v>
      </c>
      <c r="V91" s="1" t="str">
        <f t="shared" si="11"/>
        <v xml:space="preserve"> </v>
      </c>
      <c r="W91" s="49" t="str">
        <f t="shared" si="12"/>
        <v/>
      </c>
    </row>
    <row r="92" spans="14:23">
      <c r="N92" s="2"/>
      <c r="O92" s="2"/>
      <c r="P92" s="2"/>
      <c r="Q92" s="14" t="str">
        <f t="shared" si="9"/>
        <v/>
      </c>
      <c r="R92" t="str">
        <f t="shared" si="10"/>
        <v/>
      </c>
      <c r="S92" s="47">
        <v>80</v>
      </c>
      <c r="T92" s="2" t="e">
        <f t="shared" si="8"/>
        <v>#VALUE!</v>
      </c>
      <c r="U92" s="1">
        <v>1.8</v>
      </c>
      <c r="V92" s="1" t="str">
        <f t="shared" si="11"/>
        <v xml:space="preserve"> </v>
      </c>
      <c r="W92" s="49" t="str">
        <f t="shared" si="12"/>
        <v/>
      </c>
    </row>
    <row r="93" spans="14:23">
      <c r="N93" s="2"/>
      <c r="O93" s="2"/>
      <c r="P93" s="2"/>
      <c r="Q93" s="14" t="str">
        <f t="shared" si="9"/>
        <v/>
      </c>
      <c r="R93" t="str">
        <f t="shared" si="10"/>
        <v/>
      </c>
      <c r="S93" s="47">
        <v>81</v>
      </c>
      <c r="T93" s="2" t="e">
        <f t="shared" si="8"/>
        <v>#VALUE!</v>
      </c>
      <c r="U93" s="1">
        <v>1.81</v>
      </c>
      <c r="V93" s="1" t="str">
        <f t="shared" si="11"/>
        <v xml:space="preserve"> </v>
      </c>
      <c r="W93" s="49" t="str">
        <f t="shared" si="12"/>
        <v/>
      </c>
    </row>
    <row r="94" spans="14:23">
      <c r="N94" s="2"/>
      <c r="O94" s="2"/>
      <c r="P94" s="2"/>
      <c r="Q94" s="14" t="str">
        <f t="shared" si="9"/>
        <v/>
      </c>
      <c r="R94" t="str">
        <f t="shared" si="10"/>
        <v/>
      </c>
      <c r="S94" s="47">
        <v>82</v>
      </c>
      <c r="T94" s="2" t="e">
        <f t="shared" si="8"/>
        <v>#VALUE!</v>
      </c>
      <c r="U94" s="1">
        <v>1.82</v>
      </c>
      <c r="V94" s="1" t="str">
        <f t="shared" si="11"/>
        <v xml:space="preserve"> </v>
      </c>
      <c r="W94" s="49" t="str">
        <f t="shared" si="12"/>
        <v/>
      </c>
    </row>
    <row r="95" spans="14:23">
      <c r="N95" s="2"/>
      <c r="O95" s="2"/>
      <c r="P95" s="2"/>
      <c r="Q95" s="14" t="str">
        <f t="shared" si="9"/>
        <v/>
      </c>
      <c r="R95" t="str">
        <f t="shared" si="10"/>
        <v/>
      </c>
      <c r="S95" s="47">
        <v>83</v>
      </c>
      <c r="T95" s="2" t="e">
        <f t="shared" si="8"/>
        <v>#VALUE!</v>
      </c>
      <c r="U95" s="1">
        <v>1.83</v>
      </c>
      <c r="V95" s="1" t="str">
        <f t="shared" si="11"/>
        <v xml:space="preserve"> </v>
      </c>
      <c r="W95" s="49" t="str">
        <f t="shared" si="12"/>
        <v/>
      </c>
    </row>
    <row r="96" spans="14:23">
      <c r="N96" s="2"/>
      <c r="O96" s="2"/>
      <c r="P96" s="2"/>
      <c r="Q96" s="14" t="str">
        <f t="shared" si="9"/>
        <v/>
      </c>
      <c r="R96" t="str">
        <f t="shared" si="10"/>
        <v/>
      </c>
      <c r="S96" s="47">
        <v>84</v>
      </c>
      <c r="T96" s="2" t="e">
        <f t="shared" si="8"/>
        <v>#VALUE!</v>
      </c>
      <c r="U96" s="1">
        <v>1.84</v>
      </c>
      <c r="V96" s="1" t="str">
        <f t="shared" si="11"/>
        <v xml:space="preserve"> </v>
      </c>
      <c r="W96" s="49" t="str">
        <f t="shared" si="12"/>
        <v/>
      </c>
    </row>
    <row r="97" spans="14:23">
      <c r="N97" s="2"/>
      <c r="O97" s="2"/>
      <c r="P97" s="2"/>
      <c r="Q97" s="14" t="str">
        <f t="shared" si="9"/>
        <v/>
      </c>
      <c r="R97" t="str">
        <f t="shared" si="10"/>
        <v/>
      </c>
      <c r="S97" s="47">
        <v>85</v>
      </c>
      <c r="T97" s="2" t="e">
        <f t="shared" si="8"/>
        <v>#VALUE!</v>
      </c>
      <c r="U97" s="1">
        <v>1.85</v>
      </c>
      <c r="V97" s="1" t="str">
        <f t="shared" si="11"/>
        <v xml:space="preserve"> </v>
      </c>
      <c r="W97" s="49" t="str">
        <f t="shared" si="12"/>
        <v/>
      </c>
    </row>
    <row r="98" spans="14:23">
      <c r="N98" s="2"/>
      <c r="O98" s="2"/>
      <c r="P98" s="2"/>
      <c r="Q98" s="14" t="str">
        <f t="shared" si="9"/>
        <v/>
      </c>
      <c r="R98" t="str">
        <f t="shared" si="10"/>
        <v/>
      </c>
      <c r="S98" s="47">
        <v>86</v>
      </c>
      <c r="T98" s="2" t="e">
        <f t="shared" si="8"/>
        <v>#VALUE!</v>
      </c>
      <c r="U98" s="1">
        <v>1.86</v>
      </c>
      <c r="V98" s="1" t="str">
        <f t="shared" si="11"/>
        <v xml:space="preserve"> </v>
      </c>
      <c r="W98" s="49" t="str">
        <f t="shared" si="12"/>
        <v/>
      </c>
    </row>
    <row r="99" spans="14:23">
      <c r="N99" s="2"/>
      <c r="O99" s="2"/>
      <c r="P99" s="2"/>
      <c r="Q99" s="14" t="str">
        <f t="shared" si="9"/>
        <v/>
      </c>
      <c r="R99" t="str">
        <f t="shared" si="10"/>
        <v/>
      </c>
      <c r="S99" s="47">
        <v>87</v>
      </c>
      <c r="T99" s="2" t="e">
        <f t="shared" si="8"/>
        <v>#VALUE!</v>
      </c>
      <c r="U99" s="1">
        <v>1.87</v>
      </c>
      <c r="V99" s="1" t="str">
        <f t="shared" si="11"/>
        <v xml:space="preserve"> </v>
      </c>
      <c r="W99" s="49" t="str">
        <f t="shared" si="12"/>
        <v/>
      </c>
    </row>
    <row r="100" spans="14:23">
      <c r="N100" s="2"/>
      <c r="O100" s="2"/>
      <c r="P100" s="2"/>
      <c r="Q100" s="14" t="str">
        <f t="shared" si="9"/>
        <v/>
      </c>
      <c r="R100" t="str">
        <f t="shared" si="10"/>
        <v/>
      </c>
      <c r="S100" s="47">
        <v>88</v>
      </c>
      <c r="T100" s="2" t="e">
        <f t="shared" si="8"/>
        <v>#VALUE!</v>
      </c>
      <c r="U100" s="1">
        <v>1.88</v>
      </c>
      <c r="V100" s="1" t="str">
        <f t="shared" si="11"/>
        <v xml:space="preserve"> </v>
      </c>
      <c r="W100" s="49" t="str">
        <f t="shared" si="12"/>
        <v/>
      </c>
    </row>
    <row r="101" spans="14:23">
      <c r="N101" s="2"/>
      <c r="O101" s="2"/>
      <c r="P101" s="2"/>
      <c r="Q101" s="14" t="str">
        <f t="shared" si="9"/>
        <v/>
      </c>
      <c r="R101" t="str">
        <f t="shared" si="10"/>
        <v/>
      </c>
      <c r="S101" s="47">
        <v>89</v>
      </c>
      <c r="T101" s="2" t="e">
        <f t="shared" si="8"/>
        <v>#VALUE!</v>
      </c>
      <c r="U101" s="1">
        <v>1.89</v>
      </c>
      <c r="V101" s="1" t="str">
        <f t="shared" si="11"/>
        <v xml:space="preserve"> </v>
      </c>
      <c r="W101" s="49" t="str">
        <f t="shared" si="12"/>
        <v/>
      </c>
    </row>
    <row r="102" spans="14:23">
      <c r="N102" s="2"/>
      <c r="O102" s="2"/>
      <c r="P102" s="2"/>
      <c r="Q102" s="14" t="str">
        <f t="shared" si="9"/>
        <v/>
      </c>
      <c r="R102" t="str">
        <f t="shared" si="10"/>
        <v/>
      </c>
      <c r="S102" s="47">
        <v>90</v>
      </c>
      <c r="T102" s="2" t="e">
        <f t="shared" si="8"/>
        <v>#VALUE!</v>
      </c>
      <c r="U102" s="1">
        <v>1.9</v>
      </c>
      <c r="V102" s="1" t="str">
        <f t="shared" si="11"/>
        <v xml:space="preserve"> </v>
      </c>
      <c r="W102" s="49" t="str">
        <f t="shared" si="12"/>
        <v/>
      </c>
    </row>
    <row r="103" spans="14:23">
      <c r="N103" s="2"/>
      <c r="O103" s="2"/>
      <c r="P103" s="2"/>
      <c r="Q103" s="14" t="str">
        <f t="shared" si="9"/>
        <v/>
      </c>
      <c r="R103" t="str">
        <f t="shared" si="10"/>
        <v/>
      </c>
      <c r="S103" s="47">
        <v>91</v>
      </c>
      <c r="T103" s="2" t="e">
        <f t="shared" si="8"/>
        <v>#VALUE!</v>
      </c>
      <c r="U103" s="1">
        <v>1.91</v>
      </c>
      <c r="V103" s="1" t="str">
        <f t="shared" si="11"/>
        <v xml:space="preserve"> </v>
      </c>
      <c r="W103" s="49" t="str">
        <f t="shared" si="12"/>
        <v/>
      </c>
    </row>
    <row r="104" spans="14:23">
      <c r="N104" s="2"/>
      <c r="O104" s="2"/>
      <c r="P104" s="2"/>
      <c r="Q104" s="14" t="str">
        <f t="shared" si="9"/>
        <v/>
      </c>
      <c r="R104" t="str">
        <f t="shared" si="10"/>
        <v/>
      </c>
      <c r="S104" s="47">
        <v>92</v>
      </c>
      <c r="T104" s="2" t="e">
        <f t="shared" si="8"/>
        <v>#VALUE!</v>
      </c>
      <c r="U104" s="1">
        <v>1.92</v>
      </c>
      <c r="V104" s="1" t="str">
        <f t="shared" si="11"/>
        <v xml:space="preserve"> </v>
      </c>
      <c r="W104" s="49" t="str">
        <f t="shared" si="12"/>
        <v/>
      </c>
    </row>
    <row r="105" spans="14:23">
      <c r="N105" s="2"/>
      <c r="O105" s="2"/>
      <c r="P105" s="2"/>
      <c r="Q105" s="14" t="str">
        <f t="shared" si="9"/>
        <v/>
      </c>
      <c r="R105" t="str">
        <f t="shared" si="10"/>
        <v/>
      </c>
      <c r="S105" s="47">
        <v>93</v>
      </c>
      <c r="T105" s="2" t="e">
        <f t="shared" si="8"/>
        <v>#VALUE!</v>
      </c>
      <c r="U105" s="1">
        <v>1.93</v>
      </c>
      <c r="V105" s="1" t="str">
        <f t="shared" si="11"/>
        <v xml:space="preserve"> </v>
      </c>
      <c r="W105" s="49" t="str">
        <f t="shared" si="12"/>
        <v/>
      </c>
    </row>
    <row r="106" spans="14:23">
      <c r="N106" s="2"/>
      <c r="O106" s="2"/>
      <c r="P106" s="2"/>
      <c r="Q106" s="14" t="str">
        <f t="shared" si="9"/>
        <v/>
      </c>
      <c r="R106" t="str">
        <f t="shared" si="10"/>
        <v/>
      </c>
      <c r="S106" s="47">
        <v>94</v>
      </c>
      <c r="T106" s="2" t="e">
        <f t="shared" si="8"/>
        <v>#VALUE!</v>
      </c>
      <c r="U106" s="1">
        <v>1.94</v>
      </c>
      <c r="V106" s="1" t="str">
        <f t="shared" si="11"/>
        <v xml:space="preserve"> </v>
      </c>
      <c r="W106" s="49" t="str">
        <f t="shared" si="12"/>
        <v/>
      </c>
    </row>
    <row r="107" spans="14:23">
      <c r="N107" s="2"/>
      <c r="O107" s="2"/>
      <c r="P107" s="2"/>
      <c r="Q107" s="14" t="str">
        <f t="shared" si="9"/>
        <v/>
      </c>
      <c r="R107" t="str">
        <f t="shared" si="10"/>
        <v/>
      </c>
      <c r="S107" s="47">
        <v>95</v>
      </c>
      <c r="T107" s="2" t="e">
        <f t="shared" si="8"/>
        <v>#VALUE!</v>
      </c>
      <c r="U107" s="1">
        <v>1.95</v>
      </c>
      <c r="V107" s="1" t="str">
        <f t="shared" si="11"/>
        <v xml:space="preserve"> </v>
      </c>
      <c r="W107" s="49" t="str">
        <f t="shared" si="12"/>
        <v/>
      </c>
    </row>
    <row r="108" spans="14:23">
      <c r="N108" s="2"/>
      <c r="O108" s="2"/>
      <c r="P108" s="2"/>
      <c r="Q108" s="14" t="str">
        <f t="shared" si="9"/>
        <v/>
      </c>
      <c r="R108" t="str">
        <f t="shared" si="10"/>
        <v/>
      </c>
      <c r="S108" s="47">
        <v>96</v>
      </c>
      <c r="T108" s="2" t="e">
        <f t="shared" si="8"/>
        <v>#VALUE!</v>
      </c>
      <c r="U108" s="1">
        <v>1.96</v>
      </c>
      <c r="V108" s="1" t="str">
        <f t="shared" si="11"/>
        <v xml:space="preserve"> </v>
      </c>
      <c r="W108" s="49" t="str">
        <f t="shared" si="12"/>
        <v/>
      </c>
    </row>
    <row r="109" spans="14:23">
      <c r="N109" s="2"/>
      <c r="O109" s="2"/>
      <c r="P109" s="2"/>
      <c r="Q109" s="14" t="str">
        <f t="shared" si="9"/>
        <v/>
      </c>
      <c r="R109" t="str">
        <f t="shared" si="10"/>
        <v/>
      </c>
      <c r="S109" s="47">
        <v>97</v>
      </c>
      <c r="T109" s="2" t="e">
        <f t="shared" si="8"/>
        <v>#VALUE!</v>
      </c>
      <c r="U109" s="1">
        <v>1.97</v>
      </c>
      <c r="V109" s="1" t="str">
        <f t="shared" si="11"/>
        <v xml:space="preserve"> </v>
      </c>
      <c r="W109" s="49" t="str">
        <f t="shared" si="12"/>
        <v/>
      </c>
    </row>
    <row r="110" spans="14:23">
      <c r="N110" s="2"/>
      <c r="O110" s="2"/>
      <c r="P110" s="2"/>
      <c r="Q110" s="14" t="str">
        <f t="shared" si="9"/>
        <v/>
      </c>
      <c r="R110" t="str">
        <f t="shared" si="10"/>
        <v/>
      </c>
      <c r="S110" s="47">
        <v>98</v>
      </c>
      <c r="T110" s="2" t="e">
        <f t="shared" si="8"/>
        <v>#VALUE!</v>
      </c>
      <c r="U110" s="1">
        <v>1.98</v>
      </c>
      <c r="V110" s="1" t="str">
        <f t="shared" si="11"/>
        <v xml:space="preserve"> </v>
      </c>
      <c r="W110" s="49" t="str">
        <f t="shared" si="12"/>
        <v/>
      </c>
    </row>
    <row r="111" spans="14:23">
      <c r="N111" s="2"/>
      <c r="O111" s="2"/>
      <c r="P111" s="2"/>
      <c r="Q111" s="14" t="str">
        <f t="shared" si="9"/>
        <v/>
      </c>
      <c r="R111" t="str">
        <f t="shared" si="10"/>
        <v/>
      </c>
      <c r="S111" s="47">
        <v>99</v>
      </c>
      <c r="T111" s="2" t="e">
        <f t="shared" si="8"/>
        <v>#VALUE!</v>
      </c>
      <c r="U111" s="1">
        <v>1.99</v>
      </c>
      <c r="V111" s="1" t="str">
        <f t="shared" si="11"/>
        <v xml:space="preserve"> </v>
      </c>
      <c r="W111" s="49" t="str">
        <f t="shared" si="12"/>
        <v/>
      </c>
    </row>
    <row r="112" spans="14:23">
      <c r="N112" s="2"/>
      <c r="O112" s="2"/>
      <c r="P112" s="2"/>
      <c r="Q112" s="14">
        <f t="shared" si="9"/>
        <v>1</v>
      </c>
      <c r="R112" t="str">
        <f t="shared" si="10"/>
        <v/>
      </c>
      <c r="S112" s="47">
        <v>100</v>
      </c>
      <c r="T112" s="2">
        <f t="shared" si="8"/>
        <v>1</v>
      </c>
      <c r="U112" s="1">
        <v>2</v>
      </c>
      <c r="V112" s="1">
        <f t="shared" si="11"/>
        <v>1</v>
      </c>
      <c r="W112" s="49">
        <f t="shared" si="12"/>
        <v>1</v>
      </c>
    </row>
    <row r="113" spans="14:23">
      <c r="N113" s="2"/>
      <c r="O113" s="2"/>
      <c r="P113" s="2"/>
      <c r="Q113" s="14" t="str">
        <f t="shared" si="9"/>
        <v/>
      </c>
      <c r="R113">
        <f t="shared" si="10"/>
        <v>2</v>
      </c>
      <c r="S113" s="47">
        <v>101</v>
      </c>
      <c r="T113" s="2">
        <f t="shared" si="8"/>
        <v>2</v>
      </c>
      <c r="U113" s="1">
        <v>2.02</v>
      </c>
      <c r="V113" s="1">
        <f t="shared" si="11"/>
        <v>2</v>
      </c>
      <c r="W113" s="49">
        <f t="shared" si="12"/>
        <v>1</v>
      </c>
    </row>
    <row r="114" spans="14:23">
      <c r="N114" s="2"/>
      <c r="O114" s="2"/>
      <c r="P114" s="2"/>
      <c r="Q114" s="14" t="str">
        <f t="shared" si="9"/>
        <v/>
      </c>
      <c r="R114" t="str">
        <f t="shared" si="10"/>
        <v/>
      </c>
      <c r="S114" s="47">
        <v>102</v>
      </c>
      <c r="T114" s="2">
        <f t="shared" si="8"/>
        <v>3</v>
      </c>
      <c r="U114" s="1">
        <v>2.04</v>
      </c>
      <c r="V114" s="1" t="str">
        <f t="shared" si="11"/>
        <v xml:space="preserve"> </v>
      </c>
      <c r="W114" s="49" t="str">
        <f t="shared" si="12"/>
        <v/>
      </c>
    </row>
    <row r="115" spans="14:23">
      <c r="N115" s="2"/>
      <c r="O115" s="2"/>
      <c r="P115" s="2"/>
      <c r="Q115" s="14" t="str">
        <f t="shared" si="9"/>
        <v/>
      </c>
      <c r="R115" t="str">
        <f t="shared" si="10"/>
        <v/>
      </c>
      <c r="S115" s="47">
        <v>103</v>
      </c>
      <c r="T115" s="2">
        <f t="shared" si="8"/>
        <v>4</v>
      </c>
      <c r="U115" s="1">
        <v>2.06</v>
      </c>
      <c r="V115" s="1" t="str">
        <f t="shared" si="11"/>
        <v xml:space="preserve"> </v>
      </c>
      <c r="W115" s="49" t="str">
        <f t="shared" si="12"/>
        <v/>
      </c>
    </row>
    <row r="116" spans="14:23">
      <c r="N116" s="2"/>
      <c r="O116" s="2"/>
      <c r="P116" s="2"/>
      <c r="Q116" s="14" t="str">
        <f t="shared" si="9"/>
        <v/>
      </c>
      <c r="R116" t="str">
        <f t="shared" si="10"/>
        <v/>
      </c>
      <c r="S116" s="47">
        <v>104</v>
      </c>
      <c r="T116" s="2">
        <f t="shared" si="8"/>
        <v>5</v>
      </c>
      <c r="U116" s="1">
        <v>2.08</v>
      </c>
      <c r="V116" s="1" t="str">
        <f t="shared" si="11"/>
        <v xml:space="preserve"> </v>
      </c>
      <c r="W116" s="49" t="str">
        <f t="shared" si="12"/>
        <v/>
      </c>
    </row>
    <row r="117" spans="14:23">
      <c r="N117" s="2"/>
      <c r="O117" s="2"/>
      <c r="P117" s="2"/>
      <c r="Q117" s="14" t="str">
        <f t="shared" si="9"/>
        <v/>
      </c>
      <c r="R117" t="str">
        <f t="shared" si="10"/>
        <v/>
      </c>
      <c r="S117" s="47">
        <v>105</v>
      </c>
      <c r="T117" s="2">
        <f t="shared" si="8"/>
        <v>6</v>
      </c>
      <c r="U117" s="1">
        <v>2.1</v>
      </c>
      <c r="V117" s="1" t="str">
        <f t="shared" si="11"/>
        <v xml:space="preserve"> </v>
      </c>
      <c r="W117" s="49" t="str">
        <f t="shared" si="12"/>
        <v/>
      </c>
    </row>
    <row r="118" spans="14:23">
      <c r="N118" s="2"/>
      <c r="O118" s="2"/>
      <c r="P118" s="2"/>
      <c r="Q118" s="14" t="str">
        <f t="shared" si="9"/>
        <v/>
      </c>
      <c r="R118" t="str">
        <f t="shared" si="10"/>
        <v/>
      </c>
      <c r="S118" s="47">
        <v>106</v>
      </c>
      <c r="T118" s="2">
        <f t="shared" si="8"/>
        <v>7</v>
      </c>
      <c r="U118" s="1">
        <v>2.12</v>
      </c>
      <c r="V118" s="1" t="str">
        <f t="shared" si="11"/>
        <v xml:space="preserve"> </v>
      </c>
      <c r="W118" s="49" t="str">
        <f t="shared" si="12"/>
        <v/>
      </c>
    </row>
    <row r="119" spans="14:23">
      <c r="N119" s="2"/>
      <c r="O119" s="2"/>
      <c r="P119" s="2"/>
      <c r="Q119" s="14" t="str">
        <f t="shared" si="9"/>
        <v/>
      </c>
      <c r="R119" t="str">
        <f t="shared" si="10"/>
        <v/>
      </c>
      <c r="S119" s="47">
        <v>107</v>
      </c>
      <c r="T119" s="2">
        <f t="shared" si="8"/>
        <v>8</v>
      </c>
      <c r="U119" s="1">
        <v>2.14</v>
      </c>
      <c r="V119" s="1" t="str">
        <f t="shared" si="11"/>
        <v xml:space="preserve"> </v>
      </c>
      <c r="W119" s="49" t="str">
        <f t="shared" si="12"/>
        <v/>
      </c>
    </row>
    <row r="120" spans="14:23">
      <c r="N120" s="2"/>
      <c r="O120" s="2"/>
      <c r="P120" s="2"/>
      <c r="Q120" s="14" t="str">
        <f t="shared" si="9"/>
        <v/>
      </c>
      <c r="R120" t="str">
        <f t="shared" si="10"/>
        <v/>
      </c>
      <c r="S120" s="47">
        <v>108</v>
      </c>
      <c r="T120" s="2">
        <f t="shared" si="8"/>
        <v>9</v>
      </c>
      <c r="U120" s="1">
        <v>2.16</v>
      </c>
      <c r="V120" s="1" t="str">
        <f t="shared" si="11"/>
        <v xml:space="preserve"> </v>
      </c>
      <c r="W120" s="49" t="str">
        <f t="shared" si="12"/>
        <v/>
      </c>
    </row>
    <row r="121" spans="14:23">
      <c r="N121" s="2"/>
      <c r="O121" s="2"/>
      <c r="P121" s="2"/>
      <c r="Q121" s="14" t="str">
        <f t="shared" si="9"/>
        <v/>
      </c>
      <c r="R121" t="str">
        <f t="shared" si="10"/>
        <v/>
      </c>
      <c r="S121" s="47">
        <v>109</v>
      </c>
      <c r="T121" s="2">
        <f t="shared" si="8"/>
        <v>10</v>
      </c>
      <c r="U121" s="1">
        <v>2.1800000000000002</v>
      </c>
      <c r="V121" s="1" t="str">
        <f t="shared" si="11"/>
        <v xml:space="preserve"> </v>
      </c>
      <c r="W121" s="49" t="str">
        <f t="shared" si="12"/>
        <v/>
      </c>
    </row>
    <row r="122" spans="14:23">
      <c r="N122" s="2"/>
      <c r="O122" s="2"/>
      <c r="P122" s="2"/>
      <c r="Q122" s="14" t="str">
        <f t="shared" si="9"/>
        <v/>
      </c>
      <c r="R122" t="str">
        <f t="shared" si="10"/>
        <v/>
      </c>
      <c r="S122" s="47">
        <v>110</v>
      </c>
      <c r="T122" s="2">
        <f t="shared" si="8"/>
        <v>11</v>
      </c>
      <c r="U122" s="1">
        <v>2.2000000000000002</v>
      </c>
      <c r="V122" s="1" t="str">
        <f t="shared" si="11"/>
        <v xml:space="preserve"> </v>
      </c>
      <c r="W122" s="49" t="str">
        <f t="shared" si="12"/>
        <v/>
      </c>
    </row>
    <row r="123" spans="14:23">
      <c r="N123" s="2"/>
      <c r="O123" s="2"/>
      <c r="P123" s="2"/>
      <c r="Q123" s="14" t="str">
        <f t="shared" si="9"/>
        <v/>
      </c>
      <c r="R123" t="str">
        <f t="shared" si="10"/>
        <v/>
      </c>
      <c r="S123" s="47">
        <v>111</v>
      </c>
      <c r="T123" s="2">
        <f t="shared" si="8"/>
        <v>12</v>
      </c>
      <c r="U123" s="1">
        <v>2.2200000000000002</v>
      </c>
      <c r="V123" s="1" t="str">
        <f t="shared" si="11"/>
        <v xml:space="preserve"> </v>
      </c>
      <c r="W123" s="49" t="str">
        <f t="shared" si="12"/>
        <v/>
      </c>
    </row>
    <row r="124" spans="14:23">
      <c r="N124" s="2"/>
      <c r="O124" s="2"/>
      <c r="P124" s="2"/>
      <c r="Q124" s="14" t="str">
        <f t="shared" si="9"/>
        <v/>
      </c>
      <c r="R124" t="str">
        <f t="shared" si="10"/>
        <v/>
      </c>
      <c r="S124" s="47">
        <v>112</v>
      </c>
      <c r="T124" s="2">
        <f t="shared" si="8"/>
        <v>13</v>
      </c>
      <c r="U124" s="1">
        <v>2.2400000000000002</v>
      </c>
      <c r="V124" s="1" t="str">
        <f t="shared" si="11"/>
        <v xml:space="preserve"> </v>
      </c>
      <c r="W124" s="49" t="str">
        <f t="shared" si="12"/>
        <v/>
      </c>
    </row>
    <row r="125" spans="14:23">
      <c r="N125" s="2"/>
      <c r="O125" s="2"/>
      <c r="P125" s="2"/>
      <c r="Q125" s="14" t="str">
        <f t="shared" si="9"/>
        <v/>
      </c>
      <c r="R125" t="str">
        <f t="shared" si="10"/>
        <v/>
      </c>
      <c r="S125" s="47">
        <v>113</v>
      </c>
      <c r="T125" s="2">
        <f t="shared" si="8"/>
        <v>14</v>
      </c>
      <c r="U125" s="1">
        <v>2.2599999999999998</v>
      </c>
      <c r="V125" s="1" t="str">
        <f t="shared" si="11"/>
        <v xml:space="preserve"> </v>
      </c>
      <c r="W125" s="49" t="str">
        <f t="shared" si="12"/>
        <v/>
      </c>
    </row>
    <row r="126" spans="14:23">
      <c r="N126" s="2"/>
      <c r="O126" s="2"/>
      <c r="P126" s="2"/>
      <c r="Q126" s="14" t="str">
        <f t="shared" si="9"/>
        <v/>
      </c>
      <c r="R126" t="str">
        <f t="shared" si="10"/>
        <v/>
      </c>
      <c r="S126" s="47">
        <v>114</v>
      </c>
      <c r="T126" s="2">
        <f t="shared" si="8"/>
        <v>15</v>
      </c>
      <c r="U126" s="1">
        <v>2.2799999999999998</v>
      </c>
      <c r="V126" s="1" t="str">
        <f t="shared" si="11"/>
        <v xml:space="preserve"> </v>
      </c>
      <c r="W126" s="49" t="str">
        <f t="shared" si="12"/>
        <v/>
      </c>
    </row>
    <row r="127" spans="14:23">
      <c r="N127" s="2"/>
      <c r="O127" s="2"/>
      <c r="P127" s="2"/>
      <c r="Q127" s="14" t="str">
        <f t="shared" si="9"/>
        <v/>
      </c>
      <c r="R127" t="str">
        <f t="shared" si="10"/>
        <v/>
      </c>
      <c r="S127" s="47">
        <v>115</v>
      </c>
      <c r="T127" s="2">
        <f t="shared" si="8"/>
        <v>16</v>
      </c>
      <c r="U127" s="1">
        <v>2.2999999999999998</v>
      </c>
      <c r="V127" s="1" t="str">
        <f t="shared" si="11"/>
        <v xml:space="preserve"> </v>
      </c>
      <c r="W127" s="49" t="str">
        <f t="shared" si="12"/>
        <v/>
      </c>
    </row>
    <row r="128" spans="14:23">
      <c r="N128" s="2"/>
      <c r="O128" s="2"/>
      <c r="P128" s="2"/>
      <c r="Q128" s="14" t="str">
        <f t="shared" si="9"/>
        <v/>
      </c>
      <c r="R128" t="str">
        <f t="shared" si="10"/>
        <v/>
      </c>
      <c r="S128" s="47">
        <v>116</v>
      </c>
      <c r="T128" s="2">
        <f t="shared" si="8"/>
        <v>17</v>
      </c>
      <c r="U128" s="1">
        <v>2.3199999999999998</v>
      </c>
      <c r="V128" s="1" t="str">
        <f t="shared" si="11"/>
        <v xml:space="preserve"> </v>
      </c>
      <c r="W128" s="49" t="str">
        <f t="shared" si="12"/>
        <v/>
      </c>
    </row>
    <row r="129" spans="14:23">
      <c r="N129" s="2"/>
      <c r="O129" s="2"/>
      <c r="P129" s="2"/>
      <c r="Q129" s="14" t="str">
        <f t="shared" si="9"/>
        <v/>
      </c>
      <c r="R129" t="str">
        <f t="shared" si="10"/>
        <v/>
      </c>
      <c r="S129" s="47">
        <v>117</v>
      </c>
      <c r="T129" s="2">
        <f t="shared" si="8"/>
        <v>18</v>
      </c>
      <c r="U129" s="1">
        <v>2.34</v>
      </c>
      <c r="V129" s="1" t="str">
        <f t="shared" si="11"/>
        <v xml:space="preserve"> </v>
      </c>
      <c r="W129" s="49" t="str">
        <f t="shared" si="12"/>
        <v/>
      </c>
    </row>
    <row r="130" spans="14:23">
      <c r="N130" s="2"/>
      <c r="O130" s="2"/>
      <c r="P130" s="2"/>
      <c r="Q130" s="14" t="str">
        <f t="shared" si="9"/>
        <v/>
      </c>
      <c r="R130" t="str">
        <f t="shared" si="10"/>
        <v/>
      </c>
      <c r="S130" s="47">
        <v>118</v>
      </c>
      <c r="T130" s="2">
        <f t="shared" si="8"/>
        <v>19</v>
      </c>
      <c r="U130" s="1">
        <v>2.36</v>
      </c>
      <c r="V130" s="1" t="str">
        <f t="shared" si="11"/>
        <v xml:space="preserve"> </v>
      </c>
      <c r="W130" s="49" t="str">
        <f t="shared" si="12"/>
        <v/>
      </c>
    </row>
    <row r="131" spans="14:23">
      <c r="N131" s="2"/>
      <c r="O131" s="2"/>
      <c r="P131" s="2"/>
      <c r="Q131" s="14" t="str">
        <f t="shared" si="9"/>
        <v/>
      </c>
      <c r="R131" t="str">
        <f t="shared" si="10"/>
        <v/>
      </c>
      <c r="S131" s="47">
        <v>119</v>
      </c>
      <c r="T131" s="2">
        <f t="shared" si="8"/>
        <v>20</v>
      </c>
      <c r="U131" s="1">
        <v>2.38</v>
      </c>
      <c r="V131" s="1" t="str">
        <f t="shared" si="11"/>
        <v xml:space="preserve"> </v>
      </c>
      <c r="W131" s="49" t="str">
        <f t="shared" si="12"/>
        <v/>
      </c>
    </row>
    <row r="132" spans="14:23">
      <c r="N132" s="2"/>
      <c r="O132" s="2"/>
      <c r="P132" s="2"/>
      <c r="Q132" s="14" t="str">
        <f t="shared" si="9"/>
        <v/>
      </c>
      <c r="R132" t="str">
        <f t="shared" si="10"/>
        <v/>
      </c>
      <c r="S132" s="47">
        <v>120</v>
      </c>
      <c r="T132" s="2">
        <f t="shared" si="8"/>
        <v>21</v>
      </c>
      <c r="U132" s="1">
        <v>2.4</v>
      </c>
      <c r="V132" s="1" t="str">
        <f t="shared" si="11"/>
        <v xml:space="preserve"> </v>
      </c>
      <c r="W132" s="49" t="str">
        <f t="shared" si="12"/>
        <v/>
      </c>
    </row>
    <row r="133" spans="14:23">
      <c r="N133" s="2"/>
      <c r="O133" s="2"/>
      <c r="P133" s="2"/>
      <c r="Q133" s="14" t="str">
        <f t="shared" si="9"/>
        <v/>
      </c>
      <c r="R133" t="str">
        <f t="shared" si="10"/>
        <v/>
      </c>
      <c r="S133" s="47">
        <v>121</v>
      </c>
      <c r="T133" s="2">
        <f t="shared" si="8"/>
        <v>22</v>
      </c>
      <c r="U133" s="1">
        <v>2.42</v>
      </c>
      <c r="V133" s="1" t="str">
        <f t="shared" si="11"/>
        <v xml:space="preserve"> </v>
      </c>
      <c r="W133" s="49" t="str">
        <f t="shared" si="12"/>
        <v/>
      </c>
    </row>
    <row r="134" spans="14:23">
      <c r="N134" s="2"/>
      <c r="O134" s="2"/>
      <c r="P134" s="2"/>
      <c r="Q134" s="14" t="str">
        <f t="shared" si="9"/>
        <v/>
      </c>
      <c r="R134" t="str">
        <f t="shared" si="10"/>
        <v/>
      </c>
      <c r="S134" s="47">
        <v>122</v>
      </c>
      <c r="T134" s="2">
        <f t="shared" si="8"/>
        <v>23</v>
      </c>
      <c r="U134" s="1">
        <v>2.44</v>
      </c>
      <c r="V134" s="1" t="str">
        <f t="shared" si="11"/>
        <v xml:space="preserve"> </v>
      </c>
      <c r="W134" s="49" t="str">
        <f t="shared" si="12"/>
        <v/>
      </c>
    </row>
    <row r="135" spans="14:23">
      <c r="N135" s="2"/>
      <c r="O135" s="2"/>
      <c r="P135" s="2"/>
      <c r="Q135" s="14" t="str">
        <f t="shared" si="9"/>
        <v/>
      </c>
      <c r="R135" t="str">
        <f t="shared" si="10"/>
        <v/>
      </c>
      <c r="S135" s="47">
        <v>123</v>
      </c>
      <c r="T135" s="2">
        <f t="shared" si="8"/>
        <v>24</v>
      </c>
      <c r="U135" s="1">
        <v>2.46</v>
      </c>
      <c r="V135" s="1" t="str">
        <f t="shared" si="11"/>
        <v xml:space="preserve"> </v>
      </c>
      <c r="W135" s="49" t="str">
        <f t="shared" si="12"/>
        <v/>
      </c>
    </row>
    <row r="136" spans="14:23">
      <c r="N136" s="2"/>
      <c r="O136" s="2"/>
      <c r="P136" s="2"/>
      <c r="Q136" s="14" t="str">
        <f t="shared" si="9"/>
        <v/>
      </c>
      <c r="R136" t="str">
        <f t="shared" si="10"/>
        <v/>
      </c>
      <c r="S136" s="47">
        <v>124</v>
      </c>
      <c r="T136" s="2">
        <f t="shared" si="8"/>
        <v>25</v>
      </c>
      <c r="U136" s="1">
        <v>2.48</v>
      </c>
      <c r="V136" s="1" t="str">
        <f t="shared" si="11"/>
        <v xml:space="preserve"> </v>
      </c>
      <c r="W136" s="49" t="str">
        <f t="shared" si="12"/>
        <v/>
      </c>
    </row>
    <row r="137" spans="14:23">
      <c r="N137" s="2"/>
      <c r="O137" s="2"/>
      <c r="P137" s="2"/>
      <c r="Q137" s="14" t="str">
        <f t="shared" si="9"/>
        <v/>
      </c>
      <c r="R137" t="str">
        <f t="shared" si="10"/>
        <v/>
      </c>
      <c r="S137" s="47">
        <v>125</v>
      </c>
      <c r="T137" s="2">
        <f t="shared" si="8"/>
        <v>26</v>
      </c>
      <c r="U137" s="1">
        <v>2.5</v>
      </c>
      <c r="V137" s="1" t="str">
        <f t="shared" si="11"/>
        <v xml:space="preserve"> </v>
      </c>
      <c r="W137" s="49" t="str">
        <f t="shared" si="12"/>
        <v/>
      </c>
    </row>
    <row r="138" spans="14:23">
      <c r="N138" s="2"/>
      <c r="O138" s="2"/>
      <c r="P138" s="2"/>
      <c r="Q138" s="14" t="str">
        <f t="shared" si="9"/>
        <v/>
      </c>
      <c r="R138" t="str">
        <f t="shared" si="10"/>
        <v/>
      </c>
      <c r="S138" s="47">
        <v>126</v>
      </c>
      <c r="T138" s="2">
        <f t="shared" si="8"/>
        <v>27</v>
      </c>
      <c r="U138" s="1">
        <v>2.52</v>
      </c>
      <c r="V138" s="1" t="str">
        <f t="shared" si="11"/>
        <v xml:space="preserve"> </v>
      </c>
      <c r="W138" s="49" t="str">
        <f t="shared" si="12"/>
        <v/>
      </c>
    </row>
    <row r="139" spans="14:23">
      <c r="N139" s="2"/>
      <c r="O139" s="2"/>
      <c r="P139" s="2"/>
      <c r="Q139" s="14" t="str">
        <f t="shared" si="9"/>
        <v/>
      </c>
      <c r="R139" t="str">
        <f t="shared" si="10"/>
        <v/>
      </c>
      <c r="S139" s="47">
        <v>127</v>
      </c>
      <c r="T139" s="2">
        <f t="shared" si="8"/>
        <v>28</v>
      </c>
      <c r="U139" s="1">
        <v>2.54</v>
      </c>
      <c r="V139" s="1" t="str">
        <f t="shared" si="11"/>
        <v xml:space="preserve"> </v>
      </c>
      <c r="W139" s="49" t="str">
        <f t="shared" si="12"/>
        <v/>
      </c>
    </row>
    <row r="140" spans="14:23">
      <c r="N140" s="2"/>
      <c r="O140" s="2"/>
      <c r="P140" s="2"/>
      <c r="Q140" s="14" t="str">
        <f t="shared" si="9"/>
        <v/>
      </c>
      <c r="R140" t="str">
        <f t="shared" si="10"/>
        <v/>
      </c>
      <c r="S140" s="47">
        <v>128</v>
      </c>
      <c r="T140" s="2">
        <f t="shared" si="8"/>
        <v>29</v>
      </c>
      <c r="U140" s="1">
        <v>2.56</v>
      </c>
      <c r="V140" s="1" t="str">
        <f t="shared" si="11"/>
        <v xml:space="preserve"> </v>
      </c>
      <c r="W140" s="49" t="str">
        <f t="shared" si="12"/>
        <v/>
      </c>
    </row>
    <row r="141" spans="14:23">
      <c r="N141" s="2"/>
      <c r="O141" s="2"/>
      <c r="P141" s="2"/>
      <c r="Q141" s="14" t="str">
        <f t="shared" si="9"/>
        <v/>
      </c>
      <c r="R141" t="str">
        <f t="shared" si="10"/>
        <v/>
      </c>
      <c r="S141" s="47">
        <v>129</v>
      </c>
      <c r="T141" s="2">
        <f t="shared" si="8"/>
        <v>30</v>
      </c>
      <c r="U141" s="1">
        <v>2.58</v>
      </c>
      <c r="V141" s="1" t="str">
        <f t="shared" si="11"/>
        <v xml:space="preserve"> </v>
      </c>
      <c r="W141" s="49" t="str">
        <f t="shared" si="12"/>
        <v/>
      </c>
    </row>
    <row r="142" spans="14:23">
      <c r="N142" s="2"/>
      <c r="O142" s="2"/>
      <c r="P142" s="2"/>
      <c r="Q142" s="14" t="str">
        <f t="shared" si="9"/>
        <v/>
      </c>
      <c r="R142" t="str">
        <f t="shared" si="10"/>
        <v/>
      </c>
      <c r="S142" s="47">
        <v>130</v>
      </c>
      <c r="T142" s="2">
        <f t="shared" ref="T142:T205" si="13">IF(V142=1,1,IF(AND(ISNUMBER(T141),T141&gt;100)," ",IF(AND(ISNUMBER(T141),T141+1&lt;102),T141+1," ")))</f>
        <v>31</v>
      </c>
      <c r="U142" s="1">
        <v>2.6</v>
      </c>
      <c r="V142" s="1" t="str">
        <f t="shared" si="11"/>
        <v xml:space="preserve"> </v>
      </c>
      <c r="W142" s="49" t="str">
        <f t="shared" si="12"/>
        <v/>
      </c>
    </row>
    <row r="143" spans="14:23">
      <c r="N143" s="2"/>
      <c r="O143" s="2"/>
      <c r="P143" s="2"/>
      <c r="Q143" s="14" t="str">
        <f t="shared" si="9"/>
        <v/>
      </c>
      <c r="R143" t="str">
        <f t="shared" si="10"/>
        <v/>
      </c>
      <c r="S143" s="47">
        <v>131</v>
      </c>
      <c r="T143" s="2">
        <f t="shared" si="13"/>
        <v>32</v>
      </c>
      <c r="U143" s="1">
        <v>2.62</v>
      </c>
      <c r="V143" s="1" t="str">
        <f t="shared" si="11"/>
        <v xml:space="preserve"> </v>
      </c>
      <c r="W143" s="49" t="str">
        <f t="shared" si="12"/>
        <v/>
      </c>
    </row>
    <row r="144" spans="14:23">
      <c r="N144" s="2"/>
      <c r="O144" s="2"/>
      <c r="P144" s="2"/>
      <c r="Q144" s="14" t="str">
        <f t="shared" ref="Q144:Q207" si="14">IF($A$9&gt;$A$10,"",IF(U144=$A$9,1,IF(U145=$A$10,2,"")))</f>
        <v/>
      </c>
      <c r="R144" t="str">
        <f t="shared" ref="R144:R207" si="15">IF($A$9&gt;$A$10,"",IF(U144=$A$10,2,""))</f>
        <v/>
      </c>
      <c r="S144" s="47">
        <v>132</v>
      </c>
      <c r="T144" s="2">
        <f t="shared" si="13"/>
        <v>33</v>
      </c>
      <c r="U144" s="1">
        <v>2.64</v>
      </c>
      <c r="V144" s="1" t="str">
        <f t="shared" ref="V144:V207" si="16">IF(U144=$A$9,1,IF(U144=$A$10,2," "))</f>
        <v xml:space="preserve"> </v>
      </c>
      <c r="W144" s="49" t="str">
        <f t="shared" ref="W144:W207" si="17">IF(Q144=1,1,IF(R143=2,"",W143))</f>
        <v/>
      </c>
    </row>
    <row r="145" spans="14:23">
      <c r="N145" s="2"/>
      <c r="O145" s="2"/>
      <c r="P145" s="2"/>
      <c r="Q145" s="14" t="str">
        <f t="shared" si="14"/>
        <v/>
      </c>
      <c r="R145" t="str">
        <f t="shared" si="15"/>
        <v/>
      </c>
      <c r="S145" s="47">
        <v>133</v>
      </c>
      <c r="T145" s="2">
        <f t="shared" si="13"/>
        <v>34</v>
      </c>
      <c r="U145" s="1">
        <v>2.66</v>
      </c>
      <c r="V145" s="1" t="str">
        <f t="shared" si="16"/>
        <v xml:space="preserve"> </v>
      </c>
      <c r="W145" s="49" t="str">
        <f t="shared" si="17"/>
        <v/>
      </c>
    </row>
    <row r="146" spans="14:23">
      <c r="N146" s="2"/>
      <c r="O146" s="2"/>
      <c r="P146" s="2"/>
      <c r="Q146" s="14" t="str">
        <f t="shared" si="14"/>
        <v/>
      </c>
      <c r="R146" t="str">
        <f t="shared" si="15"/>
        <v/>
      </c>
      <c r="S146" s="47">
        <v>134</v>
      </c>
      <c r="T146" s="2">
        <f t="shared" si="13"/>
        <v>35</v>
      </c>
      <c r="U146" s="1">
        <v>2.68</v>
      </c>
      <c r="V146" s="1" t="str">
        <f t="shared" si="16"/>
        <v xml:space="preserve"> </v>
      </c>
      <c r="W146" s="49" t="str">
        <f t="shared" si="17"/>
        <v/>
      </c>
    </row>
    <row r="147" spans="14:23">
      <c r="N147" s="2"/>
      <c r="O147" s="2"/>
      <c r="P147" s="2"/>
      <c r="Q147" s="14" t="str">
        <f t="shared" si="14"/>
        <v/>
      </c>
      <c r="R147" t="str">
        <f t="shared" si="15"/>
        <v/>
      </c>
      <c r="S147" s="47">
        <v>135</v>
      </c>
      <c r="T147" s="2">
        <f t="shared" si="13"/>
        <v>36</v>
      </c>
      <c r="U147" s="1">
        <v>2.7</v>
      </c>
      <c r="V147" s="1" t="str">
        <f t="shared" si="16"/>
        <v xml:space="preserve"> </v>
      </c>
      <c r="W147" s="49" t="str">
        <f t="shared" si="17"/>
        <v/>
      </c>
    </row>
    <row r="148" spans="14:23">
      <c r="N148" s="2"/>
      <c r="O148" s="2"/>
      <c r="P148" s="2"/>
      <c r="Q148" s="14" t="str">
        <f t="shared" si="14"/>
        <v/>
      </c>
      <c r="R148" t="str">
        <f t="shared" si="15"/>
        <v/>
      </c>
      <c r="S148" s="47">
        <v>136</v>
      </c>
      <c r="T148" s="2">
        <f t="shared" si="13"/>
        <v>37</v>
      </c>
      <c r="U148" s="1">
        <v>2.72</v>
      </c>
      <c r="V148" s="1" t="str">
        <f t="shared" si="16"/>
        <v xml:space="preserve"> </v>
      </c>
      <c r="W148" s="49" t="str">
        <f t="shared" si="17"/>
        <v/>
      </c>
    </row>
    <row r="149" spans="14:23">
      <c r="N149" s="2"/>
      <c r="O149" s="2"/>
      <c r="P149" s="2"/>
      <c r="Q149" s="14" t="str">
        <f t="shared" si="14"/>
        <v/>
      </c>
      <c r="R149" t="str">
        <f t="shared" si="15"/>
        <v/>
      </c>
      <c r="S149" s="47">
        <v>137</v>
      </c>
      <c r="T149" s="2">
        <f t="shared" si="13"/>
        <v>38</v>
      </c>
      <c r="U149" s="1">
        <v>2.74</v>
      </c>
      <c r="V149" s="1" t="str">
        <f t="shared" si="16"/>
        <v xml:space="preserve"> </v>
      </c>
      <c r="W149" s="49" t="str">
        <f t="shared" si="17"/>
        <v/>
      </c>
    </row>
    <row r="150" spans="14:23">
      <c r="N150" s="2"/>
      <c r="O150" s="2"/>
      <c r="P150" s="2"/>
      <c r="Q150" s="14" t="str">
        <f t="shared" si="14"/>
        <v/>
      </c>
      <c r="R150" t="str">
        <f t="shared" si="15"/>
        <v/>
      </c>
      <c r="S150" s="47">
        <v>138</v>
      </c>
      <c r="T150" s="2">
        <f t="shared" si="13"/>
        <v>39</v>
      </c>
      <c r="U150" s="1">
        <v>2.76</v>
      </c>
      <c r="V150" s="1" t="str">
        <f t="shared" si="16"/>
        <v xml:space="preserve"> </v>
      </c>
      <c r="W150" s="49" t="str">
        <f t="shared" si="17"/>
        <v/>
      </c>
    </row>
    <row r="151" spans="14:23">
      <c r="N151" s="2"/>
      <c r="O151" s="2"/>
      <c r="P151" s="2"/>
      <c r="Q151" s="14" t="str">
        <f t="shared" si="14"/>
        <v/>
      </c>
      <c r="R151" t="str">
        <f t="shared" si="15"/>
        <v/>
      </c>
      <c r="S151" s="47">
        <v>139</v>
      </c>
      <c r="T151" s="2">
        <f t="shared" si="13"/>
        <v>40</v>
      </c>
      <c r="U151" s="1">
        <v>2.78</v>
      </c>
      <c r="V151" s="1" t="str">
        <f t="shared" si="16"/>
        <v xml:space="preserve"> </v>
      </c>
      <c r="W151" s="49" t="str">
        <f t="shared" si="17"/>
        <v/>
      </c>
    </row>
    <row r="152" spans="14:23">
      <c r="N152" s="2"/>
      <c r="O152" s="2"/>
      <c r="P152" s="2"/>
      <c r="Q152" s="14" t="str">
        <f t="shared" si="14"/>
        <v/>
      </c>
      <c r="R152" t="str">
        <f t="shared" si="15"/>
        <v/>
      </c>
      <c r="S152" s="47">
        <v>140</v>
      </c>
      <c r="T152" s="2">
        <f t="shared" si="13"/>
        <v>41</v>
      </c>
      <c r="U152" s="1">
        <v>2.8</v>
      </c>
      <c r="V152" s="1" t="str">
        <f t="shared" si="16"/>
        <v xml:space="preserve"> </v>
      </c>
      <c r="W152" s="49" t="str">
        <f t="shared" si="17"/>
        <v/>
      </c>
    </row>
    <row r="153" spans="14:23">
      <c r="N153" s="2"/>
      <c r="O153" s="2"/>
      <c r="P153" s="2"/>
      <c r="Q153" s="14" t="str">
        <f t="shared" si="14"/>
        <v/>
      </c>
      <c r="R153" t="str">
        <f t="shared" si="15"/>
        <v/>
      </c>
      <c r="S153" s="47">
        <v>141</v>
      </c>
      <c r="T153" s="2">
        <f t="shared" si="13"/>
        <v>42</v>
      </c>
      <c r="U153" s="1">
        <v>2.82</v>
      </c>
      <c r="V153" s="1" t="str">
        <f t="shared" si="16"/>
        <v xml:space="preserve"> </v>
      </c>
      <c r="W153" s="49" t="str">
        <f t="shared" si="17"/>
        <v/>
      </c>
    </row>
    <row r="154" spans="14:23">
      <c r="N154" s="2"/>
      <c r="O154" s="2"/>
      <c r="P154" s="2"/>
      <c r="Q154" s="14" t="str">
        <f t="shared" si="14"/>
        <v/>
      </c>
      <c r="R154" t="str">
        <f t="shared" si="15"/>
        <v/>
      </c>
      <c r="S154" s="47">
        <v>142</v>
      </c>
      <c r="T154" s="2">
        <f t="shared" si="13"/>
        <v>43</v>
      </c>
      <c r="U154" s="1">
        <v>2.84</v>
      </c>
      <c r="V154" s="1" t="str">
        <f t="shared" si="16"/>
        <v xml:space="preserve"> </v>
      </c>
      <c r="W154" s="49" t="str">
        <f t="shared" si="17"/>
        <v/>
      </c>
    </row>
    <row r="155" spans="14:23">
      <c r="N155" s="2"/>
      <c r="O155" s="2"/>
      <c r="P155" s="2"/>
      <c r="Q155" s="14" t="str">
        <f t="shared" si="14"/>
        <v/>
      </c>
      <c r="R155" t="str">
        <f t="shared" si="15"/>
        <v/>
      </c>
      <c r="S155" s="47">
        <v>143</v>
      </c>
      <c r="T155" s="2">
        <f t="shared" si="13"/>
        <v>44</v>
      </c>
      <c r="U155" s="1">
        <v>2.86</v>
      </c>
      <c r="V155" s="1" t="str">
        <f t="shared" si="16"/>
        <v xml:space="preserve"> </v>
      </c>
      <c r="W155" s="49" t="str">
        <f t="shared" si="17"/>
        <v/>
      </c>
    </row>
    <row r="156" spans="14:23">
      <c r="N156" s="2"/>
      <c r="O156" s="2"/>
      <c r="P156" s="2"/>
      <c r="Q156" s="14" t="str">
        <f t="shared" si="14"/>
        <v/>
      </c>
      <c r="R156" t="str">
        <f t="shared" si="15"/>
        <v/>
      </c>
      <c r="S156" s="47">
        <v>144</v>
      </c>
      <c r="T156" s="2">
        <f t="shared" si="13"/>
        <v>45</v>
      </c>
      <c r="U156" s="1">
        <v>2.88</v>
      </c>
      <c r="V156" s="1" t="str">
        <f t="shared" si="16"/>
        <v xml:space="preserve"> </v>
      </c>
      <c r="W156" s="49" t="str">
        <f t="shared" si="17"/>
        <v/>
      </c>
    </row>
    <row r="157" spans="14:23">
      <c r="N157" s="2"/>
      <c r="O157" s="2"/>
      <c r="P157" s="2"/>
      <c r="Q157" s="14" t="str">
        <f t="shared" si="14"/>
        <v/>
      </c>
      <c r="R157" t="str">
        <f t="shared" si="15"/>
        <v/>
      </c>
      <c r="S157" s="47">
        <v>145</v>
      </c>
      <c r="T157" s="2">
        <f t="shared" si="13"/>
        <v>46</v>
      </c>
      <c r="U157" s="1">
        <v>2.9</v>
      </c>
      <c r="V157" s="1" t="str">
        <f t="shared" si="16"/>
        <v xml:space="preserve"> </v>
      </c>
      <c r="W157" s="49" t="str">
        <f t="shared" si="17"/>
        <v/>
      </c>
    </row>
    <row r="158" spans="14:23">
      <c r="N158" s="2"/>
      <c r="O158" s="2"/>
      <c r="P158" s="2"/>
      <c r="Q158" s="14" t="str">
        <f t="shared" si="14"/>
        <v/>
      </c>
      <c r="R158" t="str">
        <f t="shared" si="15"/>
        <v/>
      </c>
      <c r="S158" s="47">
        <v>146</v>
      </c>
      <c r="T158" s="2">
        <f t="shared" si="13"/>
        <v>47</v>
      </c>
      <c r="U158" s="1">
        <v>2.92</v>
      </c>
      <c r="V158" s="1" t="str">
        <f t="shared" si="16"/>
        <v xml:space="preserve"> </v>
      </c>
      <c r="W158" s="49" t="str">
        <f t="shared" si="17"/>
        <v/>
      </c>
    </row>
    <row r="159" spans="14:23">
      <c r="N159" s="2"/>
      <c r="O159" s="2"/>
      <c r="P159" s="2"/>
      <c r="Q159" s="14" t="str">
        <f t="shared" si="14"/>
        <v/>
      </c>
      <c r="R159" t="str">
        <f t="shared" si="15"/>
        <v/>
      </c>
      <c r="S159" s="47">
        <v>147</v>
      </c>
      <c r="T159" s="2">
        <f t="shared" si="13"/>
        <v>48</v>
      </c>
      <c r="U159" s="1">
        <v>2.94</v>
      </c>
      <c r="V159" s="1" t="str">
        <f t="shared" si="16"/>
        <v xml:space="preserve"> </v>
      </c>
      <c r="W159" s="49" t="str">
        <f t="shared" si="17"/>
        <v/>
      </c>
    </row>
    <row r="160" spans="14:23">
      <c r="N160" s="2"/>
      <c r="O160" s="2"/>
      <c r="P160" s="2"/>
      <c r="Q160" s="14" t="str">
        <f t="shared" si="14"/>
        <v/>
      </c>
      <c r="R160" t="str">
        <f t="shared" si="15"/>
        <v/>
      </c>
      <c r="S160" s="47">
        <v>148</v>
      </c>
      <c r="T160" s="2">
        <f t="shared" si="13"/>
        <v>49</v>
      </c>
      <c r="U160" s="1">
        <v>2.96</v>
      </c>
      <c r="V160" s="1" t="str">
        <f t="shared" si="16"/>
        <v xml:space="preserve"> </v>
      </c>
      <c r="W160" s="49" t="str">
        <f t="shared" si="17"/>
        <v/>
      </c>
    </row>
    <row r="161" spans="14:23">
      <c r="N161" s="2"/>
      <c r="O161" s="2"/>
      <c r="P161" s="2"/>
      <c r="Q161" s="14" t="str">
        <f t="shared" si="14"/>
        <v/>
      </c>
      <c r="R161" t="str">
        <f t="shared" si="15"/>
        <v/>
      </c>
      <c r="S161" s="47">
        <v>149</v>
      </c>
      <c r="T161" s="2">
        <f t="shared" si="13"/>
        <v>50</v>
      </c>
      <c r="U161" s="1">
        <v>2.98</v>
      </c>
      <c r="V161" s="1" t="str">
        <f t="shared" si="16"/>
        <v xml:space="preserve"> </v>
      </c>
      <c r="W161" s="49" t="str">
        <f t="shared" si="17"/>
        <v/>
      </c>
    </row>
    <row r="162" spans="14:23">
      <c r="N162" s="2"/>
      <c r="O162" s="2"/>
      <c r="P162" s="2"/>
      <c r="Q162" s="14" t="str">
        <f t="shared" si="14"/>
        <v/>
      </c>
      <c r="R162" t="str">
        <f t="shared" si="15"/>
        <v/>
      </c>
      <c r="S162" s="47">
        <v>150</v>
      </c>
      <c r="T162" s="2">
        <f t="shared" si="13"/>
        <v>51</v>
      </c>
      <c r="U162" s="1">
        <v>3</v>
      </c>
      <c r="V162" s="1" t="str">
        <f t="shared" si="16"/>
        <v xml:space="preserve"> </v>
      </c>
      <c r="W162" s="49" t="str">
        <f t="shared" si="17"/>
        <v/>
      </c>
    </row>
    <row r="163" spans="14:23">
      <c r="N163" s="2"/>
      <c r="O163" s="2"/>
      <c r="P163" s="2"/>
      <c r="Q163" s="14" t="str">
        <f t="shared" si="14"/>
        <v/>
      </c>
      <c r="R163" t="str">
        <f t="shared" si="15"/>
        <v/>
      </c>
      <c r="S163" s="47">
        <v>151</v>
      </c>
      <c r="T163" s="2">
        <f t="shared" si="13"/>
        <v>52</v>
      </c>
      <c r="U163" s="1">
        <v>3.05</v>
      </c>
      <c r="V163" s="1" t="str">
        <f t="shared" si="16"/>
        <v xml:space="preserve"> </v>
      </c>
      <c r="W163" s="49" t="str">
        <f t="shared" si="17"/>
        <v/>
      </c>
    </row>
    <row r="164" spans="14:23">
      <c r="N164" s="2"/>
      <c r="O164" s="2"/>
      <c r="P164" s="2"/>
      <c r="Q164" s="14" t="str">
        <f t="shared" si="14"/>
        <v/>
      </c>
      <c r="R164" t="str">
        <f t="shared" si="15"/>
        <v/>
      </c>
      <c r="S164" s="47">
        <v>152</v>
      </c>
      <c r="T164" s="2">
        <f t="shared" si="13"/>
        <v>53</v>
      </c>
      <c r="U164" s="1">
        <v>3.1</v>
      </c>
      <c r="V164" s="1" t="str">
        <f t="shared" si="16"/>
        <v xml:space="preserve"> </v>
      </c>
      <c r="W164" s="49" t="str">
        <f t="shared" si="17"/>
        <v/>
      </c>
    </row>
    <row r="165" spans="14:23">
      <c r="N165" s="2"/>
      <c r="O165" s="2"/>
      <c r="P165" s="2"/>
      <c r="Q165" s="14" t="str">
        <f t="shared" si="14"/>
        <v/>
      </c>
      <c r="R165" t="str">
        <f t="shared" si="15"/>
        <v/>
      </c>
      <c r="S165" s="47">
        <v>153</v>
      </c>
      <c r="T165" s="2">
        <f t="shared" si="13"/>
        <v>54</v>
      </c>
      <c r="U165" s="1">
        <v>3.15</v>
      </c>
      <c r="V165" s="1" t="str">
        <f t="shared" si="16"/>
        <v xml:space="preserve"> </v>
      </c>
      <c r="W165" s="49" t="str">
        <f t="shared" si="17"/>
        <v/>
      </c>
    </row>
    <row r="166" spans="14:23">
      <c r="N166" s="2"/>
      <c r="O166" s="2"/>
      <c r="P166" s="2"/>
      <c r="Q166" s="14" t="str">
        <f t="shared" si="14"/>
        <v/>
      </c>
      <c r="R166" t="str">
        <f t="shared" si="15"/>
        <v/>
      </c>
      <c r="S166" s="47">
        <v>154</v>
      </c>
      <c r="T166" s="2">
        <f t="shared" si="13"/>
        <v>55</v>
      </c>
      <c r="U166" s="1">
        <v>3.2</v>
      </c>
      <c r="V166" s="1" t="str">
        <f t="shared" si="16"/>
        <v xml:space="preserve"> </v>
      </c>
      <c r="W166" s="49" t="str">
        <f t="shared" si="17"/>
        <v/>
      </c>
    </row>
    <row r="167" spans="14:23">
      <c r="N167" s="2"/>
      <c r="O167" s="2"/>
      <c r="P167" s="2"/>
      <c r="Q167" s="14" t="str">
        <f t="shared" si="14"/>
        <v/>
      </c>
      <c r="R167" t="str">
        <f t="shared" si="15"/>
        <v/>
      </c>
      <c r="S167" s="47">
        <v>155</v>
      </c>
      <c r="T167" s="2">
        <f t="shared" si="13"/>
        <v>56</v>
      </c>
      <c r="U167" s="1">
        <v>3.25</v>
      </c>
      <c r="V167" s="1" t="str">
        <f t="shared" si="16"/>
        <v xml:space="preserve"> </v>
      </c>
      <c r="W167" s="49" t="str">
        <f t="shared" si="17"/>
        <v/>
      </c>
    </row>
    <row r="168" spans="14:23">
      <c r="N168" s="2"/>
      <c r="O168" s="2"/>
      <c r="P168" s="2"/>
      <c r="Q168" s="14" t="str">
        <f t="shared" si="14"/>
        <v/>
      </c>
      <c r="R168" t="str">
        <f t="shared" si="15"/>
        <v/>
      </c>
      <c r="S168" s="47">
        <v>156</v>
      </c>
      <c r="T168" s="2">
        <f t="shared" si="13"/>
        <v>57</v>
      </c>
      <c r="U168" s="1">
        <v>3.3</v>
      </c>
      <c r="V168" s="1" t="str">
        <f t="shared" si="16"/>
        <v xml:space="preserve"> </v>
      </c>
      <c r="W168" s="49" t="str">
        <f t="shared" si="17"/>
        <v/>
      </c>
    </row>
    <row r="169" spans="14:23">
      <c r="N169" s="2"/>
      <c r="O169" s="2"/>
      <c r="P169" s="2"/>
      <c r="Q169" s="14" t="str">
        <f t="shared" si="14"/>
        <v/>
      </c>
      <c r="R169" t="str">
        <f t="shared" si="15"/>
        <v/>
      </c>
      <c r="S169" s="47">
        <v>157</v>
      </c>
      <c r="T169" s="2">
        <f t="shared" si="13"/>
        <v>58</v>
      </c>
      <c r="U169" s="1">
        <v>3.35</v>
      </c>
      <c r="V169" s="1" t="str">
        <f t="shared" si="16"/>
        <v xml:space="preserve"> </v>
      </c>
      <c r="W169" s="49" t="str">
        <f t="shared" si="17"/>
        <v/>
      </c>
    </row>
    <row r="170" spans="14:23">
      <c r="N170" s="2"/>
      <c r="O170" s="2"/>
      <c r="P170" s="2"/>
      <c r="Q170" s="14" t="str">
        <f t="shared" si="14"/>
        <v/>
      </c>
      <c r="R170" t="str">
        <f t="shared" si="15"/>
        <v/>
      </c>
      <c r="S170" s="47">
        <v>158</v>
      </c>
      <c r="T170" s="2">
        <f t="shared" si="13"/>
        <v>59</v>
      </c>
      <c r="U170" s="1">
        <v>3.4</v>
      </c>
      <c r="V170" s="1" t="str">
        <f t="shared" si="16"/>
        <v xml:space="preserve"> </v>
      </c>
      <c r="W170" s="49" t="str">
        <f t="shared" si="17"/>
        <v/>
      </c>
    </row>
    <row r="171" spans="14:23">
      <c r="N171" s="2"/>
      <c r="O171" s="2"/>
      <c r="P171" s="2"/>
      <c r="Q171" s="14" t="str">
        <f t="shared" si="14"/>
        <v/>
      </c>
      <c r="R171" t="str">
        <f t="shared" si="15"/>
        <v/>
      </c>
      <c r="S171" s="47">
        <v>159</v>
      </c>
      <c r="T171" s="2">
        <f t="shared" si="13"/>
        <v>60</v>
      </c>
      <c r="U171" s="1">
        <v>3.45</v>
      </c>
      <c r="V171" s="1" t="str">
        <f t="shared" si="16"/>
        <v xml:space="preserve"> </v>
      </c>
      <c r="W171" s="49" t="str">
        <f t="shared" si="17"/>
        <v/>
      </c>
    </row>
    <row r="172" spans="14:23">
      <c r="N172" s="2"/>
      <c r="O172" s="2"/>
      <c r="P172" s="2"/>
      <c r="Q172" s="14" t="str">
        <f t="shared" si="14"/>
        <v/>
      </c>
      <c r="R172" t="str">
        <f t="shared" si="15"/>
        <v/>
      </c>
      <c r="S172" s="47">
        <v>160</v>
      </c>
      <c r="T172" s="2">
        <f t="shared" si="13"/>
        <v>61</v>
      </c>
      <c r="U172" s="1">
        <v>3.5</v>
      </c>
      <c r="V172" s="1" t="str">
        <f t="shared" si="16"/>
        <v xml:space="preserve"> </v>
      </c>
      <c r="W172" s="49" t="str">
        <f t="shared" si="17"/>
        <v/>
      </c>
    </row>
    <row r="173" spans="14:23">
      <c r="N173" s="2"/>
      <c r="O173" s="2"/>
      <c r="P173" s="2"/>
      <c r="Q173" s="14" t="str">
        <f t="shared" si="14"/>
        <v/>
      </c>
      <c r="R173" t="str">
        <f t="shared" si="15"/>
        <v/>
      </c>
      <c r="S173" s="47">
        <v>161</v>
      </c>
      <c r="T173" s="2">
        <f t="shared" si="13"/>
        <v>62</v>
      </c>
      <c r="U173" s="1">
        <v>3.55</v>
      </c>
      <c r="V173" s="1" t="str">
        <f t="shared" si="16"/>
        <v xml:space="preserve"> </v>
      </c>
      <c r="W173" s="49" t="str">
        <f t="shared" si="17"/>
        <v/>
      </c>
    </row>
    <row r="174" spans="14:23">
      <c r="N174" s="2"/>
      <c r="O174" s="2"/>
      <c r="P174" s="2"/>
      <c r="Q174" s="14" t="str">
        <f t="shared" si="14"/>
        <v/>
      </c>
      <c r="R174" t="str">
        <f t="shared" si="15"/>
        <v/>
      </c>
      <c r="S174" s="47">
        <v>162</v>
      </c>
      <c r="T174" s="2">
        <f t="shared" si="13"/>
        <v>63</v>
      </c>
      <c r="U174" s="1">
        <v>3.6</v>
      </c>
      <c r="V174" s="1" t="str">
        <f t="shared" si="16"/>
        <v xml:space="preserve"> </v>
      </c>
      <c r="W174" s="49" t="str">
        <f t="shared" si="17"/>
        <v/>
      </c>
    </row>
    <row r="175" spans="14:23">
      <c r="N175" s="2"/>
      <c r="O175" s="2"/>
      <c r="P175" s="2"/>
      <c r="Q175" s="14" t="str">
        <f t="shared" si="14"/>
        <v/>
      </c>
      <c r="R175" t="str">
        <f t="shared" si="15"/>
        <v/>
      </c>
      <c r="S175" s="47">
        <v>163</v>
      </c>
      <c r="T175" s="2">
        <f t="shared" si="13"/>
        <v>64</v>
      </c>
      <c r="U175" s="1">
        <v>3.65</v>
      </c>
      <c r="V175" s="1" t="str">
        <f t="shared" si="16"/>
        <v xml:space="preserve"> </v>
      </c>
      <c r="W175" s="49" t="str">
        <f t="shared" si="17"/>
        <v/>
      </c>
    </row>
    <row r="176" spans="14:23">
      <c r="N176" s="2"/>
      <c r="O176" s="2"/>
      <c r="P176" s="2"/>
      <c r="Q176" s="14" t="str">
        <f t="shared" si="14"/>
        <v/>
      </c>
      <c r="R176" t="str">
        <f t="shared" si="15"/>
        <v/>
      </c>
      <c r="S176" s="47">
        <v>164</v>
      </c>
      <c r="T176" s="2">
        <f t="shared" si="13"/>
        <v>65</v>
      </c>
      <c r="U176" s="1">
        <v>3.7</v>
      </c>
      <c r="V176" s="1" t="str">
        <f t="shared" si="16"/>
        <v xml:space="preserve"> </v>
      </c>
      <c r="W176" s="49" t="str">
        <f t="shared" si="17"/>
        <v/>
      </c>
    </row>
    <row r="177" spans="14:23">
      <c r="N177" s="2"/>
      <c r="O177" s="2"/>
      <c r="P177" s="2"/>
      <c r="Q177" s="14" t="str">
        <f t="shared" si="14"/>
        <v/>
      </c>
      <c r="R177" t="str">
        <f t="shared" si="15"/>
        <v/>
      </c>
      <c r="S177" s="47">
        <v>165</v>
      </c>
      <c r="T177" s="2">
        <f t="shared" si="13"/>
        <v>66</v>
      </c>
      <c r="U177" s="1">
        <v>3.75</v>
      </c>
      <c r="V177" s="1" t="str">
        <f t="shared" si="16"/>
        <v xml:space="preserve"> </v>
      </c>
      <c r="W177" s="49" t="str">
        <f t="shared" si="17"/>
        <v/>
      </c>
    </row>
    <row r="178" spans="14:23">
      <c r="N178" s="2"/>
      <c r="O178" s="2"/>
      <c r="P178" s="2"/>
      <c r="Q178" s="14" t="str">
        <f t="shared" si="14"/>
        <v/>
      </c>
      <c r="R178" t="str">
        <f t="shared" si="15"/>
        <v/>
      </c>
      <c r="S178" s="47">
        <v>166</v>
      </c>
      <c r="T178" s="2">
        <f t="shared" si="13"/>
        <v>67</v>
      </c>
      <c r="U178" s="1">
        <v>3.8</v>
      </c>
      <c r="V178" s="1" t="str">
        <f t="shared" si="16"/>
        <v xml:space="preserve"> </v>
      </c>
      <c r="W178" s="49" t="str">
        <f t="shared" si="17"/>
        <v/>
      </c>
    </row>
    <row r="179" spans="14:23">
      <c r="N179" s="2"/>
      <c r="O179" s="2"/>
      <c r="P179" s="2"/>
      <c r="Q179" s="14" t="str">
        <f t="shared" si="14"/>
        <v/>
      </c>
      <c r="R179" t="str">
        <f t="shared" si="15"/>
        <v/>
      </c>
      <c r="S179" s="47">
        <v>167</v>
      </c>
      <c r="T179" s="2">
        <f t="shared" si="13"/>
        <v>68</v>
      </c>
      <c r="U179" s="1">
        <v>3.85</v>
      </c>
      <c r="V179" s="1" t="str">
        <f t="shared" si="16"/>
        <v xml:space="preserve"> </v>
      </c>
      <c r="W179" s="49" t="str">
        <f t="shared" si="17"/>
        <v/>
      </c>
    </row>
    <row r="180" spans="14:23">
      <c r="N180" s="2"/>
      <c r="O180" s="2"/>
      <c r="P180" s="2"/>
      <c r="Q180" s="14" t="str">
        <f t="shared" si="14"/>
        <v/>
      </c>
      <c r="R180" t="str">
        <f t="shared" si="15"/>
        <v/>
      </c>
      <c r="S180" s="47">
        <v>168</v>
      </c>
      <c r="T180" s="2">
        <f t="shared" si="13"/>
        <v>69</v>
      </c>
      <c r="U180" s="1">
        <v>3.9</v>
      </c>
      <c r="V180" s="1" t="str">
        <f t="shared" si="16"/>
        <v xml:space="preserve"> </v>
      </c>
      <c r="W180" s="49" t="str">
        <f t="shared" si="17"/>
        <v/>
      </c>
    </row>
    <row r="181" spans="14:23">
      <c r="N181" s="2"/>
      <c r="O181" s="2"/>
      <c r="P181" s="2"/>
      <c r="Q181" s="14" t="str">
        <f t="shared" si="14"/>
        <v/>
      </c>
      <c r="R181" t="str">
        <f t="shared" si="15"/>
        <v/>
      </c>
      <c r="S181" s="47">
        <v>169</v>
      </c>
      <c r="T181" s="2">
        <f t="shared" si="13"/>
        <v>70</v>
      </c>
      <c r="U181" s="1">
        <v>3.95</v>
      </c>
      <c r="V181" s="1" t="str">
        <f t="shared" si="16"/>
        <v xml:space="preserve"> </v>
      </c>
      <c r="W181" s="49" t="str">
        <f t="shared" si="17"/>
        <v/>
      </c>
    </row>
    <row r="182" spans="14:23">
      <c r="N182" s="2"/>
      <c r="O182" s="2"/>
      <c r="P182" s="2"/>
      <c r="Q182" s="14" t="str">
        <f t="shared" si="14"/>
        <v/>
      </c>
      <c r="R182" t="str">
        <f t="shared" si="15"/>
        <v/>
      </c>
      <c r="S182" s="47">
        <v>170</v>
      </c>
      <c r="T182" s="2">
        <f t="shared" si="13"/>
        <v>71</v>
      </c>
      <c r="U182" s="1">
        <v>4</v>
      </c>
      <c r="V182" s="1" t="str">
        <f t="shared" si="16"/>
        <v xml:space="preserve"> </v>
      </c>
      <c r="W182" s="49" t="str">
        <f t="shared" si="17"/>
        <v/>
      </c>
    </row>
    <row r="183" spans="14:23">
      <c r="N183" s="2"/>
      <c r="O183" s="2"/>
      <c r="P183" s="2"/>
      <c r="Q183" s="14" t="str">
        <f t="shared" si="14"/>
        <v/>
      </c>
      <c r="R183" t="str">
        <f t="shared" si="15"/>
        <v/>
      </c>
      <c r="S183" s="47">
        <v>171</v>
      </c>
      <c r="T183" s="2">
        <f t="shared" si="13"/>
        <v>72</v>
      </c>
      <c r="U183" s="1">
        <v>4.0999999999999996</v>
      </c>
      <c r="V183" s="1" t="str">
        <f t="shared" si="16"/>
        <v xml:space="preserve"> </v>
      </c>
      <c r="W183" s="49" t="str">
        <f t="shared" si="17"/>
        <v/>
      </c>
    </row>
    <row r="184" spans="14:23">
      <c r="N184" s="2"/>
      <c r="O184" s="2"/>
      <c r="P184" s="2"/>
      <c r="Q184" s="14" t="str">
        <f t="shared" si="14"/>
        <v/>
      </c>
      <c r="R184" t="str">
        <f t="shared" si="15"/>
        <v/>
      </c>
      <c r="S184" s="47">
        <v>172</v>
      </c>
      <c r="T184" s="2">
        <f t="shared" si="13"/>
        <v>73</v>
      </c>
      <c r="U184" s="1">
        <v>4.2</v>
      </c>
      <c r="V184" s="1" t="str">
        <f t="shared" si="16"/>
        <v xml:space="preserve"> </v>
      </c>
      <c r="W184" s="49" t="str">
        <f t="shared" si="17"/>
        <v/>
      </c>
    </row>
    <row r="185" spans="14:23">
      <c r="N185" s="2"/>
      <c r="O185" s="2"/>
      <c r="P185" s="2"/>
      <c r="Q185" s="14" t="str">
        <f t="shared" si="14"/>
        <v/>
      </c>
      <c r="R185" t="str">
        <f t="shared" si="15"/>
        <v/>
      </c>
      <c r="S185" s="47">
        <v>173</v>
      </c>
      <c r="T185" s="2">
        <f t="shared" si="13"/>
        <v>74</v>
      </c>
      <c r="U185" s="1">
        <v>4.3</v>
      </c>
      <c r="V185" s="1" t="str">
        <f t="shared" si="16"/>
        <v xml:space="preserve"> </v>
      </c>
      <c r="W185" s="49" t="str">
        <f t="shared" si="17"/>
        <v/>
      </c>
    </row>
    <row r="186" spans="14:23">
      <c r="N186" s="2"/>
      <c r="O186" s="2"/>
      <c r="P186" s="2"/>
      <c r="Q186" s="14" t="str">
        <f t="shared" si="14"/>
        <v/>
      </c>
      <c r="R186" t="str">
        <f t="shared" si="15"/>
        <v/>
      </c>
      <c r="S186" s="47">
        <v>174</v>
      </c>
      <c r="T186" s="2">
        <f t="shared" si="13"/>
        <v>75</v>
      </c>
      <c r="U186" s="1">
        <v>4.4000000000000004</v>
      </c>
      <c r="V186" s="1" t="str">
        <f t="shared" si="16"/>
        <v xml:space="preserve"> </v>
      </c>
      <c r="W186" s="49" t="str">
        <f t="shared" si="17"/>
        <v/>
      </c>
    </row>
    <row r="187" spans="14:23">
      <c r="N187" s="2"/>
      <c r="O187" s="2"/>
      <c r="P187" s="2"/>
      <c r="Q187" s="14" t="str">
        <f t="shared" si="14"/>
        <v/>
      </c>
      <c r="R187" t="str">
        <f t="shared" si="15"/>
        <v/>
      </c>
      <c r="S187" s="47">
        <v>175</v>
      </c>
      <c r="T187" s="2">
        <f t="shared" si="13"/>
        <v>76</v>
      </c>
      <c r="U187" s="1">
        <v>4.5</v>
      </c>
      <c r="V187" s="1" t="str">
        <f t="shared" si="16"/>
        <v xml:space="preserve"> </v>
      </c>
      <c r="W187" s="49" t="str">
        <f t="shared" si="17"/>
        <v/>
      </c>
    </row>
    <row r="188" spans="14:23">
      <c r="N188" s="2"/>
      <c r="O188" s="2"/>
      <c r="P188" s="2"/>
      <c r="Q188" s="14" t="str">
        <f t="shared" si="14"/>
        <v/>
      </c>
      <c r="R188" t="str">
        <f t="shared" si="15"/>
        <v/>
      </c>
      <c r="S188" s="47">
        <v>176</v>
      </c>
      <c r="T188" s="2">
        <f t="shared" si="13"/>
        <v>77</v>
      </c>
      <c r="U188" s="1">
        <v>4.5999999999999996</v>
      </c>
      <c r="V188" s="1" t="str">
        <f t="shared" si="16"/>
        <v xml:space="preserve"> </v>
      </c>
      <c r="W188" s="49" t="str">
        <f t="shared" si="17"/>
        <v/>
      </c>
    </row>
    <row r="189" spans="14:23">
      <c r="N189" s="2"/>
      <c r="O189" s="2"/>
      <c r="P189" s="2"/>
      <c r="Q189" s="14" t="str">
        <f t="shared" si="14"/>
        <v/>
      </c>
      <c r="R189" t="str">
        <f t="shared" si="15"/>
        <v/>
      </c>
      <c r="S189" s="47">
        <v>177</v>
      </c>
      <c r="T189" s="2">
        <f t="shared" si="13"/>
        <v>78</v>
      </c>
      <c r="U189" s="1">
        <v>4.7</v>
      </c>
      <c r="V189" s="1" t="str">
        <f t="shared" si="16"/>
        <v xml:space="preserve"> </v>
      </c>
      <c r="W189" s="49" t="str">
        <f t="shared" si="17"/>
        <v/>
      </c>
    </row>
    <row r="190" spans="14:23">
      <c r="N190" s="2"/>
      <c r="O190" s="2"/>
      <c r="P190" s="2"/>
      <c r="Q190" s="14" t="str">
        <f t="shared" si="14"/>
        <v/>
      </c>
      <c r="R190" t="str">
        <f t="shared" si="15"/>
        <v/>
      </c>
      <c r="S190" s="47">
        <v>178</v>
      </c>
      <c r="T190" s="2">
        <f t="shared" si="13"/>
        <v>79</v>
      </c>
      <c r="U190" s="1">
        <v>4.8</v>
      </c>
      <c r="V190" s="1" t="str">
        <f t="shared" si="16"/>
        <v xml:space="preserve"> </v>
      </c>
      <c r="W190" s="49" t="str">
        <f t="shared" si="17"/>
        <v/>
      </c>
    </row>
    <row r="191" spans="14:23">
      <c r="N191" s="2"/>
      <c r="O191" s="2"/>
      <c r="P191" s="2"/>
      <c r="Q191" s="14" t="str">
        <f t="shared" si="14"/>
        <v/>
      </c>
      <c r="R191" t="str">
        <f t="shared" si="15"/>
        <v/>
      </c>
      <c r="S191" s="47">
        <v>179</v>
      </c>
      <c r="T191" s="2">
        <f t="shared" si="13"/>
        <v>80</v>
      </c>
      <c r="U191" s="1">
        <v>4.9000000000000004</v>
      </c>
      <c r="V191" s="1" t="str">
        <f t="shared" si="16"/>
        <v xml:space="preserve"> </v>
      </c>
      <c r="W191" s="49" t="str">
        <f t="shared" si="17"/>
        <v/>
      </c>
    </row>
    <row r="192" spans="14:23">
      <c r="N192" s="2"/>
      <c r="O192" s="2"/>
      <c r="P192" s="2"/>
      <c r="Q192" s="14" t="str">
        <f t="shared" si="14"/>
        <v/>
      </c>
      <c r="R192" t="str">
        <f t="shared" si="15"/>
        <v/>
      </c>
      <c r="S192" s="47">
        <v>180</v>
      </c>
      <c r="T192" s="2">
        <f t="shared" si="13"/>
        <v>81</v>
      </c>
      <c r="U192" s="1">
        <v>5</v>
      </c>
      <c r="V192" s="1" t="str">
        <f t="shared" si="16"/>
        <v xml:space="preserve"> </v>
      </c>
      <c r="W192" s="49" t="str">
        <f t="shared" si="17"/>
        <v/>
      </c>
    </row>
    <row r="193" spans="14:23">
      <c r="N193" s="2"/>
      <c r="O193" s="2"/>
      <c r="P193" s="2"/>
      <c r="Q193" s="14" t="str">
        <f t="shared" si="14"/>
        <v/>
      </c>
      <c r="R193" t="str">
        <f t="shared" si="15"/>
        <v/>
      </c>
      <c r="S193" s="47">
        <v>181</v>
      </c>
      <c r="T193" s="2">
        <f t="shared" si="13"/>
        <v>82</v>
      </c>
      <c r="U193" s="1">
        <v>5.0999999999999996</v>
      </c>
      <c r="V193" s="1" t="str">
        <f t="shared" si="16"/>
        <v xml:space="preserve"> </v>
      </c>
      <c r="W193" s="49" t="str">
        <f t="shared" si="17"/>
        <v/>
      </c>
    </row>
    <row r="194" spans="14:23">
      <c r="N194" s="2"/>
      <c r="O194" s="2"/>
      <c r="P194" s="2"/>
      <c r="Q194" s="14" t="str">
        <f t="shared" si="14"/>
        <v/>
      </c>
      <c r="R194" t="str">
        <f t="shared" si="15"/>
        <v/>
      </c>
      <c r="S194" s="47">
        <v>182</v>
      </c>
      <c r="T194" s="2">
        <f t="shared" si="13"/>
        <v>83</v>
      </c>
      <c r="U194" s="1">
        <v>5.2</v>
      </c>
      <c r="V194" s="1" t="str">
        <f t="shared" si="16"/>
        <v xml:space="preserve"> </v>
      </c>
      <c r="W194" s="49" t="str">
        <f t="shared" si="17"/>
        <v/>
      </c>
    </row>
    <row r="195" spans="14:23">
      <c r="N195" s="2"/>
      <c r="O195" s="2"/>
      <c r="P195" s="2"/>
      <c r="Q195" s="14" t="str">
        <f t="shared" si="14"/>
        <v/>
      </c>
      <c r="R195" t="str">
        <f t="shared" si="15"/>
        <v/>
      </c>
      <c r="S195" s="47">
        <v>183</v>
      </c>
      <c r="T195" s="2">
        <f t="shared" si="13"/>
        <v>84</v>
      </c>
      <c r="U195" s="1">
        <v>5.3</v>
      </c>
      <c r="V195" s="1" t="str">
        <f t="shared" si="16"/>
        <v xml:space="preserve"> </v>
      </c>
      <c r="W195" s="49" t="str">
        <f t="shared" si="17"/>
        <v/>
      </c>
    </row>
    <row r="196" spans="14:23">
      <c r="N196" s="2"/>
      <c r="O196" s="2"/>
      <c r="P196" s="2"/>
      <c r="Q196" s="14" t="str">
        <f t="shared" si="14"/>
        <v/>
      </c>
      <c r="R196" t="str">
        <f t="shared" si="15"/>
        <v/>
      </c>
      <c r="S196" s="47">
        <v>184</v>
      </c>
      <c r="T196" s="2">
        <f t="shared" si="13"/>
        <v>85</v>
      </c>
      <c r="U196" s="1">
        <v>5.4</v>
      </c>
      <c r="V196" s="1" t="str">
        <f t="shared" si="16"/>
        <v xml:space="preserve"> </v>
      </c>
      <c r="W196" s="49" t="str">
        <f t="shared" si="17"/>
        <v/>
      </c>
    </row>
    <row r="197" spans="14:23">
      <c r="N197" s="2"/>
      <c r="O197" s="2"/>
      <c r="P197" s="2"/>
      <c r="Q197" s="14" t="str">
        <f t="shared" si="14"/>
        <v/>
      </c>
      <c r="R197" t="str">
        <f t="shared" si="15"/>
        <v/>
      </c>
      <c r="S197" s="47">
        <v>185</v>
      </c>
      <c r="T197" s="2">
        <f t="shared" si="13"/>
        <v>86</v>
      </c>
      <c r="U197" s="1">
        <v>5.5</v>
      </c>
      <c r="V197" s="1" t="str">
        <f t="shared" si="16"/>
        <v xml:space="preserve"> </v>
      </c>
      <c r="W197" s="49" t="str">
        <f t="shared" si="17"/>
        <v/>
      </c>
    </row>
    <row r="198" spans="14:23">
      <c r="N198" s="2"/>
      <c r="O198" s="2"/>
      <c r="P198" s="2"/>
      <c r="Q198" s="14" t="str">
        <f t="shared" si="14"/>
        <v/>
      </c>
      <c r="R198" t="str">
        <f t="shared" si="15"/>
        <v/>
      </c>
      <c r="S198" s="47">
        <v>186</v>
      </c>
      <c r="T198" s="2">
        <f t="shared" si="13"/>
        <v>87</v>
      </c>
      <c r="U198" s="1">
        <v>5.6</v>
      </c>
      <c r="V198" s="1" t="str">
        <f t="shared" si="16"/>
        <v xml:space="preserve"> </v>
      </c>
      <c r="W198" s="49" t="str">
        <f t="shared" si="17"/>
        <v/>
      </c>
    </row>
    <row r="199" spans="14:23">
      <c r="N199" s="2"/>
      <c r="O199" s="2"/>
      <c r="P199" s="2"/>
      <c r="Q199" s="14" t="str">
        <f t="shared" si="14"/>
        <v/>
      </c>
      <c r="R199" t="str">
        <f t="shared" si="15"/>
        <v/>
      </c>
      <c r="S199" s="47">
        <v>187</v>
      </c>
      <c r="T199" s="2">
        <f t="shared" si="13"/>
        <v>88</v>
      </c>
      <c r="U199" s="1">
        <v>5.7</v>
      </c>
      <c r="V199" s="1" t="str">
        <f t="shared" si="16"/>
        <v xml:space="preserve"> </v>
      </c>
      <c r="W199" s="49" t="str">
        <f t="shared" si="17"/>
        <v/>
      </c>
    </row>
    <row r="200" spans="14:23">
      <c r="N200" s="2"/>
      <c r="O200" s="2"/>
      <c r="P200" s="2"/>
      <c r="Q200" s="14" t="str">
        <f t="shared" si="14"/>
        <v/>
      </c>
      <c r="R200" t="str">
        <f t="shared" si="15"/>
        <v/>
      </c>
      <c r="S200" s="47">
        <v>188</v>
      </c>
      <c r="T200" s="2">
        <f t="shared" si="13"/>
        <v>89</v>
      </c>
      <c r="U200" s="1">
        <v>5.8</v>
      </c>
      <c r="V200" s="1" t="str">
        <f t="shared" si="16"/>
        <v xml:space="preserve"> </v>
      </c>
      <c r="W200" s="49" t="str">
        <f t="shared" si="17"/>
        <v/>
      </c>
    </row>
    <row r="201" spans="14:23">
      <c r="N201" s="2"/>
      <c r="O201" s="2"/>
      <c r="P201" s="2"/>
      <c r="Q201" s="14" t="str">
        <f t="shared" si="14"/>
        <v/>
      </c>
      <c r="R201" t="str">
        <f t="shared" si="15"/>
        <v/>
      </c>
      <c r="S201" s="47">
        <v>189</v>
      </c>
      <c r="T201" s="2">
        <f t="shared" si="13"/>
        <v>90</v>
      </c>
      <c r="U201" s="1">
        <v>5.9</v>
      </c>
      <c r="V201" s="1" t="str">
        <f t="shared" si="16"/>
        <v xml:space="preserve"> </v>
      </c>
      <c r="W201" s="49" t="str">
        <f t="shared" si="17"/>
        <v/>
      </c>
    </row>
    <row r="202" spans="14:23">
      <c r="N202" s="2"/>
      <c r="O202" s="2"/>
      <c r="P202" s="2"/>
      <c r="Q202" s="14" t="str">
        <f t="shared" si="14"/>
        <v/>
      </c>
      <c r="R202" t="str">
        <f t="shared" si="15"/>
        <v/>
      </c>
      <c r="S202" s="47">
        <v>190</v>
      </c>
      <c r="T202" s="2">
        <f t="shared" si="13"/>
        <v>91</v>
      </c>
      <c r="U202" s="1">
        <v>6</v>
      </c>
      <c r="V202" s="1" t="str">
        <f t="shared" si="16"/>
        <v xml:space="preserve"> </v>
      </c>
      <c r="W202" s="49" t="str">
        <f t="shared" si="17"/>
        <v/>
      </c>
    </row>
    <row r="203" spans="14:23">
      <c r="N203" s="2"/>
      <c r="O203" s="2"/>
      <c r="P203" s="2"/>
      <c r="Q203" s="14" t="str">
        <f t="shared" si="14"/>
        <v/>
      </c>
      <c r="R203" t="str">
        <f t="shared" si="15"/>
        <v/>
      </c>
      <c r="S203" s="47">
        <v>191</v>
      </c>
      <c r="T203" s="2">
        <f t="shared" si="13"/>
        <v>92</v>
      </c>
      <c r="U203" s="1">
        <v>6.2</v>
      </c>
      <c r="V203" s="1" t="str">
        <f t="shared" si="16"/>
        <v xml:space="preserve"> </v>
      </c>
      <c r="W203" s="49" t="str">
        <f t="shared" si="17"/>
        <v/>
      </c>
    </row>
    <row r="204" spans="14:23">
      <c r="N204" s="2"/>
      <c r="O204" s="2"/>
      <c r="P204" s="2"/>
      <c r="Q204" s="14" t="str">
        <f t="shared" si="14"/>
        <v/>
      </c>
      <c r="R204" t="str">
        <f t="shared" si="15"/>
        <v/>
      </c>
      <c r="S204" s="47">
        <v>192</v>
      </c>
      <c r="T204" s="2">
        <f t="shared" si="13"/>
        <v>93</v>
      </c>
      <c r="U204" s="1">
        <v>6.4</v>
      </c>
      <c r="V204" s="1" t="str">
        <f t="shared" si="16"/>
        <v xml:space="preserve"> </v>
      </c>
      <c r="W204" s="49" t="str">
        <f t="shared" si="17"/>
        <v/>
      </c>
    </row>
    <row r="205" spans="14:23">
      <c r="N205" s="2"/>
      <c r="O205" s="2"/>
      <c r="P205" s="2"/>
      <c r="Q205" s="14" t="str">
        <f t="shared" si="14"/>
        <v/>
      </c>
      <c r="R205" t="str">
        <f t="shared" si="15"/>
        <v/>
      </c>
      <c r="S205" s="47">
        <v>193</v>
      </c>
      <c r="T205" s="2">
        <f t="shared" si="13"/>
        <v>94</v>
      </c>
      <c r="U205" s="1">
        <v>6.6</v>
      </c>
      <c r="V205" s="1" t="str">
        <f t="shared" si="16"/>
        <v xml:space="preserve"> </v>
      </c>
      <c r="W205" s="49" t="str">
        <f t="shared" si="17"/>
        <v/>
      </c>
    </row>
    <row r="206" spans="14:23">
      <c r="N206" s="2"/>
      <c r="O206" s="2"/>
      <c r="P206" s="2"/>
      <c r="Q206" s="14" t="str">
        <f t="shared" si="14"/>
        <v/>
      </c>
      <c r="R206" t="str">
        <f t="shared" si="15"/>
        <v/>
      </c>
      <c r="S206" s="47">
        <v>194</v>
      </c>
      <c r="T206" s="2">
        <f t="shared" ref="T206:T269" si="18">IF(V206=1,1,IF(AND(ISNUMBER(T205),T205&gt;100)," ",IF(AND(ISNUMBER(T205),T205+1&lt;102),T205+1," ")))</f>
        <v>95</v>
      </c>
      <c r="U206" s="1">
        <v>6.8</v>
      </c>
      <c r="V206" s="1" t="str">
        <f t="shared" si="16"/>
        <v xml:space="preserve"> </v>
      </c>
      <c r="W206" s="49" t="str">
        <f t="shared" si="17"/>
        <v/>
      </c>
    </row>
    <row r="207" spans="14:23">
      <c r="N207" s="2"/>
      <c r="O207" s="2"/>
      <c r="P207" s="2"/>
      <c r="Q207" s="14" t="str">
        <f t="shared" si="14"/>
        <v/>
      </c>
      <c r="R207" t="str">
        <f t="shared" si="15"/>
        <v/>
      </c>
      <c r="S207" s="47">
        <v>195</v>
      </c>
      <c r="T207" s="2">
        <f t="shared" si="18"/>
        <v>96</v>
      </c>
      <c r="U207" s="1">
        <v>7</v>
      </c>
      <c r="V207" s="1" t="str">
        <f t="shared" si="16"/>
        <v xml:space="preserve"> </v>
      </c>
      <c r="W207" s="49" t="str">
        <f t="shared" si="17"/>
        <v/>
      </c>
    </row>
    <row r="208" spans="14:23">
      <c r="N208" s="2"/>
      <c r="O208" s="2"/>
      <c r="P208" s="2"/>
      <c r="Q208" s="14" t="str">
        <f t="shared" ref="Q208:Q271" si="19">IF($A$9&gt;$A$10,"",IF(U208=$A$9,1,IF(U209=$A$10,2,"")))</f>
        <v/>
      </c>
      <c r="R208" t="str">
        <f t="shared" ref="R208:R271" si="20">IF($A$9&gt;$A$10,"",IF(U208=$A$10,2,""))</f>
        <v/>
      </c>
      <c r="S208" s="47">
        <v>196</v>
      </c>
      <c r="T208" s="2">
        <f t="shared" si="18"/>
        <v>97</v>
      </c>
      <c r="U208" s="1">
        <v>7.2</v>
      </c>
      <c r="V208" s="1" t="str">
        <f t="shared" ref="V208:V271" si="21">IF(U208=$A$9,1,IF(U208=$A$10,2," "))</f>
        <v xml:space="preserve"> </v>
      </c>
      <c r="W208" s="49" t="str">
        <f t="shared" ref="W208:W271" si="22">IF(Q208=1,1,IF(R207=2,"",W207))</f>
        <v/>
      </c>
    </row>
    <row r="209" spans="14:23">
      <c r="N209" s="2"/>
      <c r="O209" s="2"/>
      <c r="P209" s="2"/>
      <c r="Q209" s="14" t="str">
        <f t="shared" si="19"/>
        <v/>
      </c>
      <c r="R209" t="str">
        <f t="shared" si="20"/>
        <v/>
      </c>
      <c r="S209" s="47">
        <v>197</v>
      </c>
      <c r="T209" s="2">
        <f t="shared" si="18"/>
        <v>98</v>
      </c>
      <c r="U209" s="1">
        <v>7.4</v>
      </c>
      <c r="V209" s="1" t="str">
        <f t="shared" si="21"/>
        <v xml:space="preserve"> </v>
      </c>
      <c r="W209" s="49" t="str">
        <f t="shared" si="22"/>
        <v/>
      </c>
    </row>
    <row r="210" spans="14:23">
      <c r="N210" s="2"/>
      <c r="O210" s="2"/>
      <c r="P210" s="2"/>
      <c r="Q210" s="14" t="str">
        <f t="shared" si="19"/>
        <v/>
      </c>
      <c r="R210" t="str">
        <f t="shared" si="20"/>
        <v/>
      </c>
      <c r="S210" s="47">
        <v>198</v>
      </c>
      <c r="T210" s="2">
        <f t="shared" si="18"/>
        <v>99</v>
      </c>
      <c r="U210" s="1">
        <v>7.6</v>
      </c>
      <c r="V210" s="1" t="str">
        <f t="shared" si="21"/>
        <v xml:space="preserve"> </v>
      </c>
      <c r="W210" s="49" t="str">
        <f t="shared" si="22"/>
        <v/>
      </c>
    </row>
    <row r="211" spans="14:23">
      <c r="N211" s="2"/>
      <c r="O211" s="2"/>
      <c r="P211" s="2"/>
      <c r="Q211" s="14" t="str">
        <f t="shared" si="19"/>
        <v/>
      </c>
      <c r="R211" t="str">
        <f t="shared" si="20"/>
        <v/>
      </c>
      <c r="S211" s="47">
        <v>199</v>
      </c>
      <c r="T211" s="2">
        <f t="shared" si="18"/>
        <v>100</v>
      </c>
      <c r="U211" s="1">
        <v>7.8</v>
      </c>
      <c r="V211" s="1" t="str">
        <f t="shared" si="21"/>
        <v xml:space="preserve"> </v>
      </c>
      <c r="W211" s="49" t="str">
        <f t="shared" si="22"/>
        <v/>
      </c>
    </row>
    <row r="212" spans="14:23">
      <c r="N212" s="2"/>
      <c r="O212" s="2"/>
      <c r="P212" s="2"/>
      <c r="Q212" s="14" t="str">
        <f t="shared" si="19"/>
        <v/>
      </c>
      <c r="R212" t="str">
        <f t="shared" si="20"/>
        <v/>
      </c>
      <c r="S212" s="47">
        <v>200</v>
      </c>
      <c r="T212" s="2">
        <f t="shared" si="18"/>
        <v>101</v>
      </c>
      <c r="U212" s="1">
        <v>8</v>
      </c>
      <c r="V212" s="1" t="str">
        <f t="shared" si="21"/>
        <v xml:space="preserve"> </v>
      </c>
      <c r="W212" s="49" t="str">
        <f t="shared" si="22"/>
        <v/>
      </c>
    </row>
    <row r="213" spans="14:23">
      <c r="N213" s="2"/>
      <c r="O213" s="2"/>
      <c r="P213" s="2"/>
      <c r="Q213" s="14" t="str">
        <f t="shared" si="19"/>
        <v/>
      </c>
      <c r="R213" t="str">
        <f t="shared" si="20"/>
        <v/>
      </c>
      <c r="S213" s="47">
        <v>201</v>
      </c>
      <c r="T213" s="2" t="str">
        <f t="shared" si="18"/>
        <v xml:space="preserve"> </v>
      </c>
      <c r="U213" s="1">
        <v>8.1999999999999993</v>
      </c>
      <c r="V213" s="1" t="str">
        <f t="shared" si="21"/>
        <v xml:space="preserve"> </v>
      </c>
      <c r="W213" s="49" t="str">
        <f t="shared" si="22"/>
        <v/>
      </c>
    </row>
    <row r="214" spans="14:23">
      <c r="N214" s="2"/>
      <c r="O214" s="2"/>
      <c r="P214" s="2"/>
      <c r="Q214" s="14" t="str">
        <f t="shared" si="19"/>
        <v/>
      </c>
      <c r="R214" t="str">
        <f t="shared" si="20"/>
        <v/>
      </c>
      <c r="S214" s="47">
        <v>202</v>
      </c>
      <c r="T214" s="2" t="e">
        <f t="shared" si="18"/>
        <v>#VALUE!</v>
      </c>
      <c r="U214" s="1">
        <v>8.4</v>
      </c>
      <c r="V214" s="1" t="str">
        <f t="shared" si="21"/>
        <v xml:space="preserve"> </v>
      </c>
      <c r="W214" s="49" t="str">
        <f t="shared" si="22"/>
        <v/>
      </c>
    </row>
    <row r="215" spans="14:23">
      <c r="N215" s="2"/>
      <c r="O215" s="2"/>
      <c r="P215" s="2"/>
      <c r="Q215" s="14" t="str">
        <f t="shared" si="19"/>
        <v/>
      </c>
      <c r="R215" t="str">
        <f t="shared" si="20"/>
        <v/>
      </c>
      <c r="S215" s="47">
        <v>203</v>
      </c>
      <c r="T215" s="2" t="e">
        <f t="shared" si="18"/>
        <v>#VALUE!</v>
      </c>
      <c r="U215" s="1">
        <v>8.6</v>
      </c>
      <c r="V215" s="1" t="str">
        <f t="shared" si="21"/>
        <v xml:space="preserve"> </v>
      </c>
      <c r="W215" s="49" t="str">
        <f t="shared" si="22"/>
        <v/>
      </c>
    </row>
    <row r="216" spans="14:23">
      <c r="N216" s="2"/>
      <c r="O216" s="2"/>
      <c r="P216" s="2"/>
      <c r="Q216" s="14" t="str">
        <f t="shared" si="19"/>
        <v/>
      </c>
      <c r="R216" t="str">
        <f t="shared" si="20"/>
        <v/>
      </c>
      <c r="S216" s="47">
        <v>204</v>
      </c>
      <c r="T216" s="2" t="e">
        <f t="shared" si="18"/>
        <v>#VALUE!</v>
      </c>
      <c r="U216" s="1">
        <v>8.8000000000000007</v>
      </c>
      <c r="V216" s="1" t="str">
        <f t="shared" si="21"/>
        <v xml:space="preserve"> </v>
      </c>
      <c r="W216" s="49" t="str">
        <f t="shared" si="22"/>
        <v/>
      </c>
    </row>
    <row r="217" spans="14:23">
      <c r="N217" s="2"/>
      <c r="O217" s="2"/>
      <c r="P217" s="2"/>
      <c r="Q217" s="14" t="str">
        <f t="shared" si="19"/>
        <v/>
      </c>
      <c r="R217" t="str">
        <f t="shared" si="20"/>
        <v/>
      </c>
      <c r="S217" s="47">
        <v>205</v>
      </c>
      <c r="T217" s="2" t="e">
        <f t="shared" si="18"/>
        <v>#VALUE!</v>
      </c>
      <c r="U217" s="1">
        <v>9</v>
      </c>
      <c r="V217" s="1" t="str">
        <f t="shared" si="21"/>
        <v xml:space="preserve"> </v>
      </c>
      <c r="W217" s="49" t="str">
        <f t="shared" si="22"/>
        <v/>
      </c>
    </row>
    <row r="218" spans="14:23">
      <c r="N218" s="2"/>
      <c r="O218" s="2"/>
      <c r="P218" s="2"/>
      <c r="Q218" s="14" t="str">
        <f t="shared" si="19"/>
        <v/>
      </c>
      <c r="R218" t="str">
        <f t="shared" si="20"/>
        <v/>
      </c>
      <c r="S218" s="47">
        <v>206</v>
      </c>
      <c r="T218" s="2" t="e">
        <f t="shared" si="18"/>
        <v>#VALUE!</v>
      </c>
      <c r="U218" s="1">
        <v>9.1999999999999993</v>
      </c>
      <c r="V218" s="1" t="str">
        <f t="shared" si="21"/>
        <v xml:space="preserve"> </v>
      </c>
      <c r="W218" s="49" t="str">
        <f t="shared" si="22"/>
        <v/>
      </c>
    </row>
    <row r="219" spans="14:23">
      <c r="N219" s="2"/>
      <c r="O219" s="2"/>
      <c r="P219" s="2"/>
      <c r="Q219" s="14" t="str">
        <f t="shared" si="19"/>
        <v/>
      </c>
      <c r="R219" t="str">
        <f t="shared" si="20"/>
        <v/>
      </c>
      <c r="S219" s="47">
        <v>207</v>
      </c>
      <c r="T219" s="2" t="e">
        <f t="shared" si="18"/>
        <v>#VALUE!</v>
      </c>
      <c r="U219" s="1">
        <v>9.4</v>
      </c>
      <c r="V219" s="1" t="str">
        <f t="shared" si="21"/>
        <v xml:space="preserve"> </v>
      </c>
      <c r="W219" s="49" t="str">
        <f t="shared" si="22"/>
        <v/>
      </c>
    </row>
    <row r="220" spans="14:23">
      <c r="N220" s="2"/>
      <c r="O220" s="2"/>
      <c r="P220" s="2"/>
      <c r="Q220" s="14" t="str">
        <f t="shared" si="19"/>
        <v/>
      </c>
      <c r="R220" t="str">
        <f t="shared" si="20"/>
        <v/>
      </c>
      <c r="S220" s="47">
        <v>208</v>
      </c>
      <c r="T220" s="2" t="e">
        <f t="shared" si="18"/>
        <v>#VALUE!</v>
      </c>
      <c r="U220" s="1">
        <v>9.6</v>
      </c>
      <c r="V220" s="1" t="str">
        <f t="shared" si="21"/>
        <v xml:space="preserve"> </v>
      </c>
      <c r="W220" s="49" t="str">
        <f t="shared" si="22"/>
        <v/>
      </c>
    </row>
    <row r="221" spans="14:23">
      <c r="N221" s="2"/>
      <c r="O221" s="2"/>
      <c r="P221" s="2"/>
      <c r="Q221" s="14" t="str">
        <f t="shared" si="19"/>
        <v/>
      </c>
      <c r="R221" t="str">
        <f t="shared" si="20"/>
        <v/>
      </c>
      <c r="S221" s="47">
        <v>209</v>
      </c>
      <c r="T221" s="2" t="e">
        <f t="shared" si="18"/>
        <v>#VALUE!</v>
      </c>
      <c r="U221" s="1">
        <v>9.8000000000000007</v>
      </c>
      <c r="V221" s="1" t="str">
        <f t="shared" si="21"/>
        <v xml:space="preserve"> </v>
      </c>
      <c r="W221" s="49" t="str">
        <f t="shared" si="22"/>
        <v/>
      </c>
    </row>
    <row r="222" spans="14:23">
      <c r="N222" s="2"/>
      <c r="O222" s="2"/>
      <c r="P222" s="2"/>
      <c r="Q222" s="14" t="str">
        <f t="shared" si="19"/>
        <v/>
      </c>
      <c r="R222" t="str">
        <f t="shared" si="20"/>
        <v/>
      </c>
      <c r="S222" s="47">
        <v>210</v>
      </c>
      <c r="T222" s="2" t="e">
        <f t="shared" si="18"/>
        <v>#VALUE!</v>
      </c>
      <c r="U222" s="1">
        <v>10</v>
      </c>
      <c r="V222" s="1" t="str">
        <f t="shared" si="21"/>
        <v xml:space="preserve"> </v>
      </c>
      <c r="W222" s="49" t="str">
        <f t="shared" si="22"/>
        <v/>
      </c>
    </row>
    <row r="223" spans="14:23">
      <c r="N223" s="2"/>
      <c r="O223" s="2"/>
      <c r="P223" s="2"/>
      <c r="Q223" s="14" t="str">
        <f t="shared" si="19"/>
        <v/>
      </c>
      <c r="R223" t="str">
        <f t="shared" si="20"/>
        <v/>
      </c>
      <c r="S223" s="47">
        <v>211</v>
      </c>
      <c r="T223" s="2" t="e">
        <f t="shared" si="18"/>
        <v>#VALUE!</v>
      </c>
      <c r="U223" s="1">
        <v>10.5</v>
      </c>
      <c r="V223" s="1" t="str">
        <f t="shared" si="21"/>
        <v xml:space="preserve"> </v>
      </c>
      <c r="W223" s="49" t="str">
        <f t="shared" si="22"/>
        <v/>
      </c>
    </row>
    <row r="224" spans="14:23">
      <c r="N224" s="2"/>
      <c r="O224" s="2"/>
      <c r="P224" s="2"/>
      <c r="Q224" s="14" t="str">
        <f t="shared" si="19"/>
        <v/>
      </c>
      <c r="R224" t="str">
        <f t="shared" si="20"/>
        <v/>
      </c>
      <c r="S224" s="47">
        <v>212</v>
      </c>
      <c r="T224" s="2" t="e">
        <f t="shared" si="18"/>
        <v>#VALUE!</v>
      </c>
      <c r="U224" s="1">
        <v>11</v>
      </c>
      <c r="V224" s="1" t="str">
        <f t="shared" si="21"/>
        <v xml:space="preserve"> </v>
      </c>
      <c r="W224" s="49" t="str">
        <f t="shared" si="22"/>
        <v/>
      </c>
    </row>
    <row r="225" spans="14:23">
      <c r="N225" s="2"/>
      <c r="O225" s="2"/>
      <c r="P225" s="2"/>
      <c r="Q225" s="14" t="str">
        <f t="shared" si="19"/>
        <v/>
      </c>
      <c r="R225" t="str">
        <f t="shared" si="20"/>
        <v/>
      </c>
      <c r="S225" s="47">
        <v>213</v>
      </c>
      <c r="T225" s="2" t="e">
        <f t="shared" si="18"/>
        <v>#VALUE!</v>
      </c>
      <c r="U225" s="1">
        <v>11.5</v>
      </c>
      <c r="V225" s="1" t="str">
        <f t="shared" si="21"/>
        <v xml:space="preserve"> </v>
      </c>
      <c r="W225" s="49" t="str">
        <f t="shared" si="22"/>
        <v/>
      </c>
    </row>
    <row r="226" spans="14:23">
      <c r="N226" s="2"/>
      <c r="O226" s="2"/>
      <c r="P226" s="2"/>
      <c r="Q226" s="14" t="str">
        <f t="shared" si="19"/>
        <v/>
      </c>
      <c r="R226" t="str">
        <f t="shared" si="20"/>
        <v/>
      </c>
      <c r="S226" s="47">
        <v>214</v>
      </c>
      <c r="T226" s="2" t="e">
        <f t="shared" si="18"/>
        <v>#VALUE!</v>
      </c>
      <c r="U226" s="1">
        <v>12</v>
      </c>
      <c r="V226" s="1" t="str">
        <f t="shared" si="21"/>
        <v xml:space="preserve"> </v>
      </c>
      <c r="W226" s="49" t="str">
        <f t="shared" si="22"/>
        <v/>
      </c>
    </row>
    <row r="227" spans="14:23">
      <c r="N227" s="2"/>
      <c r="O227" s="2"/>
      <c r="P227" s="2"/>
      <c r="Q227" s="14" t="str">
        <f t="shared" si="19"/>
        <v/>
      </c>
      <c r="R227" t="str">
        <f t="shared" si="20"/>
        <v/>
      </c>
      <c r="S227" s="47">
        <v>215</v>
      </c>
      <c r="T227" s="2" t="e">
        <f t="shared" si="18"/>
        <v>#VALUE!</v>
      </c>
      <c r="U227" s="1">
        <v>12.5</v>
      </c>
      <c r="V227" s="1" t="str">
        <f t="shared" si="21"/>
        <v xml:space="preserve"> </v>
      </c>
      <c r="W227" s="49" t="str">
        <f t="shared" si="22"/>
        <v/>
      </c>
    </row>
    <row r="228" spans="14:23">
      <c r="N228" s="2"/>
      <c r="O228" s="2"/>
      <c r="P228" s="2"/>
      <c r="Q228" s="14" t="str">
        <f t="shared" si="19"/>
        <v/>
      </c>
      <c r="R228" t="str">
        <f t="shared" si="20"/>
        <v/>
      </c>
      <c r="S228" s="47">
        <v>216</v>
      </c>
      <c r="T228" s="2" t="e">
        <f t="shared" si="18"/>
        <v>#VALUE!</v>
      </c>
      <c r="U228" s="1">
        <v>13</v>
      </c>
      <c r="V228" s="1" t="str">
        <f t="shared" si="21"/>
        <v xml:space="preserve"> </v>
      </c>
      <c r="W228" s="49" t="str">
        <f t="shared" si="22"/>
        <v/>
      </c>
    </row>
    <row r="229" spans="14:23">
      <c r="N229" s="2"/>
      <c r="O229" s="2"/>
      <c r="P229" s="2"/>
      <c r="Q229" s="14" t="str">
        <f t="shared" si="19"/>
        <v/>
      </c>
      <c r="R229" t="str">
        <f t="shared" si="20"/>
        <v/>
      </c>
      <c r="S229" s="47">
        <v>217</v>
      </c>
      <c r="T229" s="2" t="e">
        <f t="shared" si="18"/>
        <v>#VALUE!</v>
      </c>
      <c r="U229" s="1">
        <v>13.5</v>
      </c>
      <c r="V229" s="1" t="str">
        <f t="shared" si="21"/>
        <v xml:space="preserve"> </v>
      </c>
      <c r="W229" s="49" t="str">
        <f t="shared" si="22"/>
        <v/>
      </c>
    </row>
    <row r="230" spans="14:23">
      <c r="N230" s="2"/>
      <c r="O230" s="2"/>
      <c r="P230" s="2"/>
      <c r="Q230" s="14" t="str">
        <f t="shared" si="19"/>
        <v/>
      </c>
      <c r="R230" t="str">
        <f t="shared" si="20"/>
        <v/>
      </c>
      <c r="S230" s="47">
        <v>218</v>
      </c>
      <c r="T230" s="2" t="e">
        <f t="shared" si="18"/>
        <v>#VALUE!</v>
      </c>
      <c r="U230" s="1">
        <v>14</v>
      </c>
      <c r="V230" s="1" t="str">
        <f t="shared" si="21"/>
        <v xml:space="preserve"> </v>
      </c>
      <c r="W230" s="49" t="str">
        <f t="shared" si="22"/>
        <v/>
      </c>
    </row>
    <row r="231" spans="14:23">
      <c r="N231" s="2"/>
      <c r="O231" s="2"/>
      <c r="P231" s="2"/>
      <c r="Q231" s="14" t="str">
        <f t="shared" si="19"/>
        <v/>
      </c>
      <c r="R231" t="str">
        <f t="shared" si="20"/>
        <v/>
      </c>
      <c r="S231" s="47">
        <v>219</v>
      </c>
      <c r="T231" s="2" t="e">
        <f t="shared" si="18"/>
        <v>#VALUE!</v>
      </c>
      <c r="U231" s="1">
        <v>14.5</v>
      </c>
      <c r="V231" s="1" t="str">
        <f t="shared" si="21"/>
        <v xml:space="preserve"> </v>
      </c>
      <c r="W231" s="49" t="str">
        <f t="shared" si="22"/>
        <v/>
      </c>
    </row>
    <row r="232" spans="14:23">
      <c r="N232" s="2"/>
      <c r="O232" s="2"/>
      <c r="P232" s="2"/>
      <c r="Q232" s="14" t="str">
        <f t="shared" si="19"/>
        <v/>
      </c>
      <c r="R232" t="str">
        <f t="shared" si="20"/>
        <v/>
      </c>
      <c r="S232" s="47">
        <v>220</v>
      </c>
      <c r="T232" s="2" t="e">
        <f t="shared" si="18"/>
        <v>#VALUE!</v>
      </c>
      <c r="U232" s="1">
        <v>15</v>
      </c>
      <c r="V232" s="1" t="str">
        <f t="shared" si="21"/>
        <v xml:space="preserve"> </v>
      </c>
      <c r="W232" s="49" t="str">
        <f t="shared" si="22"/>
        <v/>
      </c>
    </row>
    <row r="233" spans="14:23">
      <c r="N233" s="2"/>
      <c r="O233" s="2"/>
      <c r="P233" s="2"/>
      <c r="Q233" s="14" t="str">
        <f t="shared" si="19"/>
        <v/>
      </c>
      <c r="R233" t="str">
        <f t="shared" si="20"/>
        <v/>
      </c>
      <c r="S233" s="47">
        <v>221</v>
      </c>
      <c r="T233" s="2" t="e">
        <f t="shared" si="18"/>
        <v>#VALUE!</v>
      </c>
      <c r="U233" s="1">
        <v>15.5</v>
      </c>
      <c r="V233" s="1" t="str">
        <f t="shared" si="21"/>
        <v xml:space="preserve"> </v>
      </c>
      <c r="W233" s="49" t="str">
        <f t="shared" si="22"/>
        <v/>
      </c>
    </row>
    <row r="234" spans="14:23">
      <c r="N234" s="2"/>
      <c r="O234" s="2"/>
      <c r="P234" s="2"/>
      <c r="Q234" s="14" t="str">
        <f t="shared" si="19"/>
        <v/>
      </c>
      <c r="R234" t="str">
        <f t="shared" si="20"/>
        <v/>
      </c>
      <c r="S234" s="47">
        <v>222</v>
      </c>
      <c r="T234" s="2" t="e">
        <f t="shared" si="18"/>
        <v>#VALUE!</v>
      </c>
      <c r="U234" s="1">
        <v>16</v>
      </c>
      <c r="V234" s="1" t="str">
        <f t="shared" si="21"/>
        <v xml:space="preserve"> </v>
      </c>
      <c r="W234" s="49" t="str">
        <f t="shared" si="22"/>
        <v/>
      </c>
    </row>
    <row r="235" spans="14:23">
      <c r="N235" s="2"/>
      <c r="O235" s="2"/>
      <c r="P235" s="2"/>
      <c r="Q235" s="14" t="str">
        <f t="shared" si="19"/>
        <v/>
      </c>
      <c r="R235" t="str">
        <f t="shared" si="20"/>
        <v/>
      </c>
      <c r="S235" s="47">
        <v>223</v>
      </c>
      <c r="T235" s="2" t="e">
        <f t="shared" si="18"/>
        <v>#VALUE!</v>
      </c>
      <c r="U235" s="1">
        <v>16.5</v>
      </c>
      <c r="V235" s="1" t="str">
        <f t="shared" si="21"/>
        <v xml:space="preserve"> </v>
      </c>
      <c r="W235" s="49" t="str">
        <f t="shared" si="22"/>
        <v/>
      </c>
    </row>
    <row r="236" spans="14:23">
      <c r="N236" s="2"/>
      <c r="O236" s="2"/>
      <c r="P236" s="2"/>
      <c r="Q236" s="14" t="str">
        <f t="shared" si="19"/>
        <v/>
      </c>
      <c r="R236" t="str">
        <f t="shared" si="20"/>
        <v/>
      </c>
      <c r="S236" s="47">
        <v>224</v>
      </c>
      <c r="T236" s="2" t="e">
        <f t="shared" si="18"/>
        <v>#VALUE!</v>
      </c>
      <c r="U236" s="1">
        <v>17</v>
      </c>
      <c r="V236" s="1" t="str">
        <f t="shared" si="21"/>
        <v xml:space="preserve"> </v>
      </c>
      <c r="W236" s="49" t="str">
        <f t="shared" si="22"/>
        <v/>
      </c>
    </row>
    <row r="237" spans="14:23">
      <c r="N237" s="2"/>
      <c r="O237" s="2"/>
      <c r="P237" s="2"/>
      <c r="Q237" s="14" t="str">
        <f t="shared" si="19"/>
        <v/>
      </c>
      <c r="R237" t="str">
        <f t="shared" si="20"/>
        <v/>
      </c>
      <c r="S237" s="47">
        <v>225</v>
      </c>
      <c r="T237" s="2" t="e">
        <f t="shared" si="18"/>
        <v>#VALUE!</v>
      </c>
      <c r="U237" s="1">
        <v>17.5</v>
      </c>
      <c r="V237" s="1" t="str">
        <f t="shared" si="21"/>
        <v xml:space="preserve"> </v>
      </c>
      <c r="W237" s="49" t="str">
        <f t="shared" si="22"/>
        <v/>
      </c>
    </row>
    <row r="238" spans="14:23">
      <c r="N238" s="2"/>
      <c r="O238" s="2"/>
      <c r="P238" s="2"/>
      <c r="Q238" s="14" t="str">
        <f t="shared" si="19"/>
        <v/>
      </c>
      <c r="R238" t="str">
        <f t="shared" si="20"/>
        <v/>
      </c>
      <c r="S238" s="47">
        <v>226</v>
      </c>
      <c r="T238" s="2" t="e">
        <f t="shared" si="18"/>
        <v>#VALUE!</v>
      </c>
      <c r="U238" s="1">
        <v>18</v>
      </c>
      <c r="V238" s="1" t="str">
        <f t="shared" si="21"/>
        <v xml:space="preserve"> </v>
      </c>
      <c r="W238" s="49" t="str">
        <f t="shared" si="22"/>
        <v/>
      </c>
    </row>
    <row r="239" spans="14:23">
      <c r="N239" s="2"/>
      <c r="O239" s="2"/>
      <c r="P239" s="2"/>
      <c r="Q239" s="14" t="str">
        <f t="shared" si="19"/>
        <v/>
      </c>
      <c r="R239" t="str">
        <f t="shared" si="20"/>
        <v/>
      </c>
      <c r="S239" s="47">
        <v>227</v>
      </c>
      <c r="T239" s="2" t="e">
        <f t="shared" si="18"/>
        <v>#VALUE!</v>
      </c>
      <c r="U239" s="1">
        <v>18.5</v>
      </c>
      <c r="V239" s="1" t="str">
        <f t="shared" si="21"/>
        <v xml:space="preserve"> </v>
      </c>
      <c r="W239" s="49" t="str">
        <f t="shared" si="22"/>
        <v/>
      </c>
    </row>
    <row r="240" spans="14:23">
      <c r="N240" s="2"/>
      <c r="O240" s="2"/>
      <c r="P240" s="2"/>
      <c r="Q240" s="14" t="str">
        <f t="shared" si="19"/>
        <v/>
      </c>
      <c r="R240" t="str">
        <f t="shared" si="20"/>
        <v/>
      </c>
      <c r="S240" s="47">
        <v>228</v>
      </c>
      <c r="T240" s="2" t="e">
        <f t="shared" si="18"/>
        <v>#VALUE!</v>
      </c>
      <c r="U240" s="1">
        <v>19</v>
      </c>
      <c r="V240" s="1" t="str">
        <f t="shared" si="21"/>
        <v xml:space="preserve"> </v>
      </c>
      <c r="W240" s="49" t="str">
        <f t="shared" si="22"/>
        <v/>
      </c>
    </row>
    <row r="241" spans="14:23">
      <c r="N241" s="2"/>
      <c r="O241" s="2"/>
      <c r="P241" s="2"/>
      <c r="Q241" s="14" t="str">
        <f t="shared" si="19"/>
        <v/>
      </c>
      <c r="R241" t="str">
        <f t="shared" si="20"/>
        <v/>
      </c>
      <c r="S241" s="47">
        <v>229</v>
      </c>
      <c r="T241" s="2" t="e">
        <f t="shared" si="18"/>
        <v>#VALUE!</v>
      </c>
      <c r="U241" s="1">
        <v>19.5</v>
      </c>
      <c r="V241" s="1" t="str">
        <f t="shared" si="21"/>
        <v xml:space="preserve"> </v>
      </c>
      <c r="W241" s="49" t="str">
        <f t="shared" si="22"/>
        <v/>
      </c>
    </row>
    <row r="242" spans="14:23">
      <c r="N242" s="2"/>
      <c r="O242" s="2"/>
      <c r="P242" s="2"/>
      <c r="Q242" s="14" t="str">
        <f t="shared" si="19"/>
        <v/>
      </c>
      <c r="R242" t="str">
        <f t="shared" si="20"/>
        <v/>
      </c>
      <c r="S242" s="47">
        <v>230</v>
      </c>
      <c r="T242" s="2" t="e">
        <f t="shared" si="18"/>
        <v>#VALUE!</v>
      </c>
      <c r="U242" s="1">
        <v>20</v>
      </c>
      <c r="V242" s="1" t="str">
        <f t="shared" si="21"/>
        <v xml:space="preserve"> </v>
      </c>
      <c r="W242" s="49" t="str">
        <f t="shared" si="22"/>
        <v/>
      </c>
    </row>
    <row r="243" spans="14:23">
      <c r="N243" s="2"/>
      <c r="O243" s="2"/>
      <c r="P243" s="2"/>
      <c r="Q243" s="14" t="str">
        <f t="shared" si="19"/>
        <v/>
      </c>
      <c r="R243" t="str">
        <f t="shared" si="20"/>
        <v/>
      </c>
      <c r="S243" s="47">
        <v>231</v>
      </c>
      <c r="T243" s="2" t="e">
        <f t="shared" si="18"/>
        <v>#VALUE!</v>
      </c>
      <c r="U243" s="1">
        <v>21</v>
      </c>
      <c r="V243" s="1" t="str">
        <f t="shared" si="21"/>
        <v xml:space="preserve"> </v>
      </c>
      <c r="W243" s="49" t="str">
        <f t="shared" si="22"/>
        <v/>
      </c>
    </row>
    <row r="244" spans="14:23">
      <c r="N244" s="2"/>
      <c r="O244" s="2"/>
      <c r="P244" s="2"/>
      <c r="Q244" s="14" t="str">
        <f t="shared" si="19"/>
        <v/>
      </c>
      <c r="R244" t="str">
        <f t="shared" si="20"/>
        <v/>
      </c>
      <c r="S244" s="47">
        <v>232</v>
      </c>
      <c r="T244" s="2" t="e">
        <f t="shared" si="18"/>
        <v>#VALUE!</v>
      </c>
      <c r="U244" s="1">
        <v>22</v>
      </c>
      <c r="V244" s="1" t="str">
        <f t="shared" si="21"/>
        <v xml:space="preserve"> </v>
      </c>
      <c r="W244" s="49" t="str">
        <f t="shared" si="22"/>
        <v/>
      </c>
    </row>
    <row r="245" spans="14:23">
      <c r="N245" s="2"/>
      <c r="O245" s="2"/>
      <c r="P245" s="2"/>
      <c r="Q245" s="14" t="str">
        <f t="shared" si="19"/>
        <v/>
      </c>
      <c r="R245" t="str">
        <f t="shared" si="20"/>
        <v/>
      </c>
      <c r="S245" s="47">
        <v>233</v>
      </c>
      <c r="T245" s="2" t="e">
        <f t="shared" si="18"/>
        <v>#VALUE!</v>
      </c>
      <c r="U245" s="1">
        <v>23</v>
      </c>
      <c r="V245" s="1" t="str">
        <f t="shared" si="21"/>
        <v xml:space="preserve"> </v>
      </c>
      <c r="W245" s="49" t="str">
        <f t="shared" si="22"/>
        <v/>
      </c>
    </row>
    <row r="246" spans="14:23">
      <c r="N246" s="2"/>
      <c r="O246" s="2"/>
      <c r="P246" s="2"/>
      <c r="Q246" s="14" t="str">
        <f t="shared" si="19"/>
        <v/>
      </c>
      <c r="R246" t="str">
        <f t="shared" si="20"/>
        <v/>
      </c>
      <c r="S246" s="47">
        <v>234</v>
      </c>
      <c r="T246" s="2" t="e">
        <f t="shared" si="18"/>
        <v>#VALUE!</v>
      </c>
      <c r="U246" s="1">
        <v>24</v>
      </c>
      <c r="V246" s="1" t="str">
        <f t="shared" si="21"/>
        <v xml:space="preserve"> </v>
      </c>
      <c r="W246" s="49" t="str">
        <f t="shared" si="22"/>
        <v/>
      </c>
    </row>
    <row r="247" spans="14:23">
      <c r="N247" s="2"/>
      <c r="O247" s="2"/>
      <c r="P247" s="2"/>
      <c r="Q247" s="14" t="str">
        <f t="shared" si="19"/>
        <v/>
      </c>
      <c r="R247" t="str">
        <f t="shared" si="20"/>
        <v/>
      </c>
      <c r="S247" s="47">
        <v>235</v>
      </c>
      <c r="T247" s="2" t="e">
        <f t="shared" si="18"/>
        <v>#VALUE!</v>
      </c>
      <c r="U247" s="1">
        <v>25</v>
      </c>
      <c r="V247" s="1" t="str">
        <f t="shared" si="21"/>
        <v xml:space="preserve"> </v>
      </c>
      <c r="W247" s="49" t="str">
        <f t="shared" si="22"/>
        <v/>
      </c>
    </row>
    <row r="248" spans="14:23">
      <c r="N248" s="2"/>
      <c r="O248" s="2"/>
      <c r="P248" s="2"/>
      <c r="Q248" s="14" t="str">
        <f t="shared" si="19"/>
        <v/>
      </c>
      <c r="R248" t="str">
        <f t="shared" si="20"/>
        <v/>
      </c>
      <c r="S248" s="47">
        <v>236</v>
      </c>
      <c r="T248" s="2" t="e">
        <f t="shared" si="18"/>
        <v>#VALUE!</v>
      </c>
      <c r="U248" s="1">
        <v>26</v>
      </c>
      <c r="V248" s="1" t="str">
        <f t="shared" si="21"/>
        <v xml:space="preserve"> </v>
      </c>
      <c r="W248" s="49" t="str">
        <f t="shared" si="22"/>
        <v/>
      </c>
    </row>
    <row r="249" spans="14:23">
      <c r="N249" s="2"/>
      <c r="O249" s="2"/>
      <c r="P249" s="2"/>
      <c r="Q249" s="14" t="str">
        <f t="shared" si="19"/>
        <v/>
      </c>
      <c r="R249" t="str">
        <f t="shared" si="20"/>
        <v/>
      </c>
      <c r="S249" s="47">
        <v>237</v>
      </c>
      <c r="T249" s="2" t="e">
        <f t="shared" si="18"/>
        <v>#VALUE!</v>
      </c>
      <c r="U249" s="1">
        <v>27</v>
      </c>
      <c r="V249" s="1" t="str">
        <f t="shared" si="21"/>
        <v xml:space="preserve"> </v>
      </c>
      <c r="W249" s="49" t="str">
        <f t="shared" si="22"/>
        <v/>
      </c>
    </row>
    <row r="250" spans="14:23">
      <c r="N250" s="2"/>
      <c r="O250" s="2"/>
      <c r="P250" s="2"/>
      <c r="Q250" s="14" t="str">
        <f t="shared" si="19"/>
        <v/>
      </c>
      <c r="R250" t="str">
        <f t="shared" si="20"/>
        <v/>
      </c>
      <c r="S250" s="47">
        <v>238</v>
      </c>
      <c r="T250" s="2" t="e">
        <f t="shared" si="18"/>
        <v>#VALUE!</v>
      </c>
      <c r="U250" s="1">
        <v>28</v>
      </c>
      <c r="V250" s="1" t="str">
        <f t="shared" si="21"/>
        <v xml:space="preserve"> </v>
      </c>
      <c r="W250" s="49" t="str">
        <f t="shared" si="22"/>
        <v/>
      </c>
    </row>
    <row r="251" spans="14:23">
      <c r="N251" s="2"/>
      <c r="O251" s="2"/>
      <c r="P251" s="2"/>
      <c r="Q251" s="14" t="str">
        <f t="shared" si="19"/>
        <v/>
      </c>
      <c r="R251" t="str">
        <f t="shared" si="20"/>
        <v/>
      </c>
      <c r="S251" s="47">
        <v>239</v>
      </c>
      <c r="T251" s="2" t="e">
        <f t="shared" si="18"/>
        <v>#VALUE!</v>
      </c>
      <c r="U251" s="1">
        <v>29</v>
      </c>
      <c r="V251" s="1" t="str">
        <f t="shared" si="21"/>
        <v xml:space="preserve"> </v>
      </c>
      <c r="W251" s="49" t="str">
        <f t="shared" si="22"/>
        <v/>
      </c>
    </row>
    <row r="252" spans="14:23">
      <c r="N252" s="2"/>
      <c r="O252" s="2"/>
      <c r="P252" s="2"/>
      <c r="Q252" s="14" t="str">
        <f t="shared" si="19"/>
        <v/>
      </c>
      <c r="R252" t="str">
        <f t="shared" si="20"/>
        <v/>
      </c>
      <c r="S252" s="47">
        <v>240</v>
      </c>
      <c r="T252" s="2" t="e">
        <f t="shared" si="18"/>
        <v>#VALUE!</v>
      </c>
      <c r="U252" s="1">
        <v>30</v>
      </c>
      <c r="V252" s="1" t="str">
        <f t="shared" si="21"/>
        <v xml:space="preserve"> </v>
      </c>
      <c r="W252" s="49" t="str">
        <f t="shared" si="22"/>
        <v/>
      </c>
    </row>
    <row r="253" spans="14:23">
      <c r="N253" s="2"/>
      <c r="O253" s="2"/>
      <c r="P253" s="2"/>
      <c r="Q253" s="14" t="str">
        <f t="shared" si="19"/>
        <v/>
      </c>
      <c r="R253" t="str">
        <f t="shared" si="20"/>
        <v/>
      </c>
      <c r="S253" s="47">
        <v>241</v>
      </c>
      <c r="T253" s="2" t="e">
        <f t="shared" si="18"/>
        <v>#VALUE!</v>
      </c>
      <c r="U253" s="1">
        <v>32</v>
      </c>
      <c r="V253" s="1" t="str">
        <f t="shared" si="21"/>
        <v xml:space="preserve"> </v>
      </c>
      <c r="W253" s="49" t="str">
        <f t="shared" si="22"/>
        <v/>
      </c>
    </row>
    <row r="254" spans="14:23">
      <c r="N254" s="2"/>
      <c r="O254" s="2"/>
      <c r="P254" s="2"/>
      <c r="Q254" s="14" t="str">
        <f t="shared" si="19"/>
        <v/>
      </c>
      <c r="R254" t="str">
        <f t="shared" si="20"/>
        <v/>
      </c>
      <c r="S254" s="47">
        <v>242</v>
      </c>
      <c r="T254" s="2" t="e">
        <f t="shared" si="18"/>
        <v>#VALUE!</v>
      </c>
      <c r="U254" s="1">
        <v>34</v>
      </c>
      <c r="V254" s="1" t="str">
        <f t="shared" si="21"/>
        <v xml:space="preserve"> </v>
      </c>
      <c r="W254" s="49" t="str">
        <f t="shared" si="22"/>
        <v/>
      </c>
    </row>
    <row r="255" spans="14:23">
      <c r="N255" s="2"/>
      <c r="O255" s="2"/>
      <c r="P255" s="2"/>
      <c r="Q255" s="14" t="str">
        <f t="shared" si="19"/>
        <v/>
      </c>
      <c r="R255" t="str">
        <f t="shared" si="20"/>
        <v/>
      </c>
      <c r="S255" s="47">
        <v>243</v>
      </c>
      <c r="T255" s="2" t="e">
        <f t="shared" si="18"/>
        <v>#VALUE!</v>
      </c>
      <c r="U255" s="1">
        <v>36</v>
      </c>
      <c r="V255" s="1" t="str">
        <f t="shared" si="21"/>
        <v xml:space="preserve"> </v>
      </c>
      <c r="W255" s="49" t="str">
        <f t="shared" si="22"/>
        <v/>
      </c>
    </row>
    <row r="256" spans="14:23">
      <c r="N256" s="2"/>
      <c r="O256" s="2"/>
      <c r="P256" s="2"/>
      <c r="Q256" s="14" t="str">
        <f t="shared" si="19"/>
        <v/>
      </c>
      <c r="R256" t="str">
        <f t="shared" si="20"/>
        <v/>
      </c>
      <c r="S256" s="47">
        <v>244</v>
      </c>
      <c r="T256" s="2" t="e">
        <f t="shared" si="18"/>
        <v>#VALUE!</v>
      </c>
      <c r="U256" s="1">
        <v>38</v>
      </c>
      <c r="V256" s="1" t="str">
        <f t="shared" si="21"/>
        <v xml:space="preserve"> </v>
      </c>
      <c r="W256" s="49" t="str">
        <f t="shared" si="22"/>
        <v/>
      </c>
    </row>
    <row r="257" spans="14:23">
      <c r="N257" s="2"/>
      <c r="O257" s="2"/>
      <c r="P257" s="2"/>
      <c r="Q257" s="14" t="str">
        <f t="shared" si="19"/>
        <v/>
      </c>
      <c r="R257" t="str">
        <f t="shared" si="20"/>
        <v/>
      </c>
      <c r="S257" s="47">
        <v>245</v>
      </c>
      <c r="T257" s="2" t="e">
        <f t="shared" si="18"/>
        <v>#VALUE!</v>
      </c>
      <c r="U257" s="1">
        <v>40</v>
      </c>
      <c r="V257" s="1" t="str">
        <f t="shared" si="21"/>
        <v xml:space="preserve"> </v>
      </c>
      <c r="W257" s="49" t="str">
        <f t="shared" si="22"/>
        <v/>
      </c>
    </row>
    <row r="258" spans="14:23">
      <c r="N258" s="2"/>
      <c r="O258" s="2"/>
      <c r="P258" s="2"/>
      <c r="Q258" s="14" t="str">
        <f t="shared" si="19"/>
        <v/>
      </c>
      <c r="R258" t="str">
        <f t="shared" si="20"/>
        <v/>
      </c>
      <c r="S258" s="47">
        <v>246</v>
      </c>
      <c r="T258" s="2" t="e">
        <f t="shared" si="18"/>
        <v>#VALUE!</v>
      </c>
      <c r="U258" s="1">
        <v>42</v>
      </c>
      <c r="V258" s="1" t="str">
        <f t="shared" si="21"/>
        <v xml:space="preserve"> </v>
      </c>
      <c r="W258" s="49" t="str">
        <f t="shared" si="22"/>
        <v/>
      </c>
    </row>
    <row r="259" spans="14:23">
      <c r="N259" s="2"/>
      <c r="O259" s="2"/>
      <c r="P259" s="2"/>
      <c r="Q259" s="14" t="str">
        <f t="shared" si="19"/>
        <v/>
      </c>
      <c r="R259" t="str">
        <f t="shared" si="20"/>
        <v/>
      </c>
      <c r="S259" s="47">
        <v>247</v>
      </c>
      <c r="T259" s="2" t="e">
        <f t="shared" si="18"/>
        <v>#VALUE!</v>
      </c>
      <c r="U259" s="1">
        <v>44</v>
      </c>
      <c r="V259" s="1" t="str">
        <f t="shared" si="21"/>
        <v xml:space="preserve"> </v>
      </c>
      <c r="W259" s="49" t="str">
        <f t="shared" si="22"/>
        <v/>
      </c>
    </row>
    <row r="260" spans="14:23">
      <c r="N260" s="2"/>
      <c r="O260" s="2"/>
      <c r="P260" s="2"/>
      <c r="Q260" s="14" t="str">
        <f t="shared" si="19"/>
        <v/>
      </c>
      <c r="R260" t="str">
        <f t="shared" si="20"/>
        <v/>
      </c>
      <c r="S260" s="47">
        <v>248</v>
      </c>
      <c r="T260" s="2" t="e">
        <f t="shared" si="18"/>
        <v>#VALUE!</v>
      </c>
      <c r="U260" s="1">
        <v>46</v>
      </c>
      <c r="V260" s="1" t="str">
        <f t="shared" si="21"/>
        <v xml:space="preserve"> </v>
      </c>
      <c r="W260" s="49" t="str">
        <f t="shared" si="22"/>
        <v/>
      </c>
    </row>
    <row r="261" spans="14:23">
      <c r="N261" s="2"/>
      <c r="O261" s="2"/>
      <c r="P261" s="2"/>
      <c r="Q261" s="14" t="str">
        <f t="shared" si="19"/>
        <v/>
      </c>
      <c r="R261" t="str">
        <f t="shared" si="20"/>
        <v/>
      </c>
      <c r="S261" s="47">
        <v>249</v>
      </c>
      <c r="T261" s="2" t="e">
        <f t="shared" si="18"/>
        <v>#VALUE!</v>
      </c>
      <c r="U261" s="1">
        <v>48</v>
      </c>
      <c r="V261" s="1" t="str">
        <f t="shared" si="21"/>
        <v xml:space="preserve"> </v>
      </c>
      <c r="W261" s="49" t="str">
        <f t="shared" si="22"/>
        <v/>
      </c>
    </row>
    <row r="262" spans="14:23">
      <c r="N262" s="2"/>
      <c r="O262" s="2"/>
      <c r="P262" s="2"/>
      <c r="Q262" s="14" t="str">
        <f t="shared" si="19"/>
        <v/>
      </c>
      <c r="R262" t="str">
        <f t="shared" si="20"/>
        <v/>
      </c>
      <c r="S262" s="47">
        <v>250</v>
      </c>
      <c r="T262" s="2" t="e">
        <f t="shared" si="18"/>
        <v>#VALUE!</v>
      </c>
      <c r="U262" s="1">
        <v>50</v>
      </c>
      <c r="V262" s="1" t="str">
        <f t="shared" si="21"/>
        <v xml:space="preserve"> </v>
      </c>
      <c r="W262" s="49" t="str">
        <f t="shared" si="22"/>
        <v/>
      </c>
    </row>
    <row r="263" spans="14:23">
      <c r="N263" s="2"/>
      <c r="O263" s="2"/>
      <c r="P263" s="2"/>
      <c r="Q263" s="14" t="str">
        <f t="shared" si="19"/>
        <v/>
      </c>
      <c r="R263" t="str">
        <f t="shared" si="20"/>
        <v/>
      </c>
      <c r="S263" s="47">
        <v>251</v>
      </c>
      <c r="T263" s="2" t="e">
        <f t="shared" si="18"/>
        <v>#VALUE!</v>
      </c>
      <c r="U263" s="1">
        <v>55</v>
      </c>
      <c r="V263" s="1" t="str">
        <f t="shared" si="21"/>
        <v xml:space="preserve"> </v>
      </c>
      <c r="W263" s="49" t="str">
        <f t="shared" si="22"/>
        <v/>
      </c>
    </row>
    <row r="264" spans="14:23">
      <c r="N264" s="2"/>
      <c r="O264" s="2"/>
      <c r="P264" s="2"/>
      <c r="Q264" s="14" t="str">
        <f t="shared" si="19"/>
        <v/>
      </c>
      <c r="R264" t="str">
        <f t="shared" si="20"/>
        <v/>
      </c>
      <c r="S264" s="47">
        <v>252</v>
      </c>
      <c r="T264" s="2" t="e">
        <f t="shared" si="18"/>
        <v>#VALUE!</v>
      </c>
      <c r="U264" s="1">
        <v>60</v>
      </c>
      <c r="V264" s="1" t="str">
        <f t="shared" si="21"/>
        <v xml:space="preserve"> </v>
      </c>
      <c r="W264" s="49" t="str">
        <f t="shared" si="22"/>
        <v/>
      </c>
    </row>
    <row r="265" spans="14:23">
      <c r="N265" s="2"/>
      <c r="O265" s="2"/>
      <c r="P265" s="2"/>
      <c r="Q265" s="14" t="str">
        <f t="shared" si="19"/>
        <v/>
      </c>
      <c r="R265" t="str">
        <f t="shared" si="20"/>
        <v/>
      </c>
      <c r="S265" s="47">
        <v>253</v>
      </c>
      <c r="T265" s="2" t="e">
        <f t="shared" si="18"/>
        <v>#VALUE!</v>
      </c>
      <c r="U265" s="1">
        <v>65</v>
      </c>
      <c r="V265" s="1" t="str">
        <f t="shared" si="21"/>
        <v xml:space="preserve"> </v>
      </c>
      <c r="W265" s="49" t="str">
        <f t="shared" si="22"/>
        <v/>
      </c>
    </row>
    <row r="266" spans="14:23">
      <c r="N266" s="2"/>
      <c r="O266" s="2"/>
      <c r="P266" s="2"/>
      <c r="Q266" s="14" t="str">
        <f t="shared" si="19"/>
        <v/>
      </c>
      <c r="R266" t="str">
        <f t="shared" si="20"/>
        <v/>
      </c>
      <c r="S266" s="47">
        <v>254</v>
      </c>
      <c r="T266" s="2" t="e">
        <f t="shared" si="18"/>
        <v>#VALUE!</v>
      </c>
      <c r="U266" s="1">
        <v>70</v>
      </c>
      <c r="V266" s="1" t="str">
        <f t="shared" si="21"/>
        <v xml:space="preserve"> </v>
      </c>
      <c r="W266" s="49" t="str">
        <f t="shared" si="22"/>
        <v/>
      </c>
    </row>
    <row r="267" spans="14:23">
      <c r="N267" s="2"/>
      <c r="O267" s="2"/>
      <c r="P267" s="2"/>
      <c r="Q267" s="14" t="str">
        <f t="shared" si="19"/>
        <v/>
      </c>
      <c r="R267" t="str">
        <f t="shared" si="20"/>
        <v/>
      </c>
      <c r="S267" s="47">
        <v>255</v>
      </c>
      <c r="T267" s="2" t="e">
        <f t="shared" si="18"/>
        <v>#VALUE!</v>
      </c>
      <c r="U267" s="1">
        <v>75</v>
      </c>
      <c r="V267" s="1" t="str">
        <f t="shared" si="21"/>
        <v xml:space="preserve"> </v>
      </c>
      <c r="W267" s="49" t="str">
        <f t="shared" si="22"/>
        <v/>
      </c>
    </row>
    <row r="268" spans="14:23">
      <c r="N268" s="2"/>
      <c r="O268" s="2"/>
      <c r="P268" s="2"/>
      <c r="Q268" s="14" t="str">
        <f t="shared" si="19"/>
        <v/>
      </c>
      <c r="R268" t="str">
        <f t="shared" si="20"/>
        <v/>
      </c>
      <c r="S268" s="47">
        <v>256</v>
      </c>
      <c r="T268" s="2" t="e">
        <f t="shared" si="18"/>
        <v>#VALUE!</v>
      </c>
      <c r="U268" s="1">
        <v>80</v>
      </c>
      <c r="V268" s="1" t="str">
        <f t="shared" si="21"/>
        <v xml:space="preserve"> </v>
      </c>
      <c r="W268" s="49" t="str">
        <f t="shared" si="22"/>
        <v/>
      </c>
    </row>
    <row r="269" spans="14:23">
      <c r="N269" s="2"/>
      <c r="O269" s="2"/>
      <c r="P269" s="2"/>
      <c r="Q269" s="14" t="str">
        <f t="shared" si="19"/>
        <v/>
      </c>
      <c r="R269" t="str">
        <f t="shared" si="20"/>
        <v/>
      </c>
      <c r="S269" s="47">
        <v>257</v>
      </c>
      <c r="T269" s="2" t="e">
        <f t="shared" si="18"/>
        <v>#VALUE!</v>
      </c>
      <c r="U269" s="1">
        <v>85</v>
      </c>
      <c r="V269" s="1" t="str">
        <f t="shared" si="21"/>
        <v xml:space="preserve"> </v>
      </c>
      <c r="W269" s="49" t="str">
        <f t="shared" si="22"/>
        <v/>
      </c>
    </row>
    <row r="270" spans="14:23">
      <c r="N270" s="2"/>
      <c r="O270" s="2"/>
      <c r="P270" s="2"/>
      <c r="Q270" s="14" t="str">
        <f t="shared" si="19"/>
        <v/>
      </c>
      <c r="R270" t="str">
        <f t="shared" si="20"/>
        <v/>
      </c>
      <c r="S270" s="47">
        <v>258</v>
      </c>
      <c r="T270" s="2" t="e">
        <f t="shared" ref="T270:T333" si="23">IF(V270=1,1,IF(AND(ISNUMBER(T269),T269&gt;100)," ",IF(AND(ISNUMBER(T269),T269+1&lt;102),T269+1," ")))</f>
        <v>#VALUE!</v>
      </c>
      <c r="U270" s="1">
        <v>90</v>
      </c>
      <c r="V270" s="1" t="str">
        <f t="shared" si="21"/>
        <v xml:space="preserve"> </v>
      </c>
      <c r="W270" s="49" t="str">
        <f t="shared" si="22"/>
        <v/>
      </c>
    </row>
    <row r="271" spans="14:23">
      <c r="N271" s="2"/>
      <c r="O271" s="2"/>
      <c r="P271" s="2"/>
      <c r="Q271" s="14" t="str">
        <f t="shared" si="19"/>
        <v/>
      </c>
      <c r="R271" t="str">
        <f t="shared" si="20"/>
        <v/>
      </c>
      <c r="S271" s="47">
        <v>259</v>
      </c>
      <c r="T271" s="2" t="e">
        <f t="shared" si="23"/>
        <v>#VALUE!</v>
      </c>
      <c r="U271" s="1">
        <v>95</v>
      </c>
      <c r="V271" s="1" t="str">
        <f t="shared" si="21"/>
        <v xml:space="preserve"> </v>
      </c>
      <c r="W271" s="49" t="str">
        <f t="shared" si="22"/>
        <v/>
      </c>
    </row>
    <row r="272" spans="14:23">
      <c r="N272" s="2"/>
      <c r="O272" s="2"/>
      <c r="P272" s="2"/>
      <c r="Q272" s="14" t="str">
        <f t="shared" ref="Q272:Q335" si="24">IF($A$9&gt;$A$10,"",IF(U272=$A$9,1,IF(U273=$A$10,2,"")))</f>
        <v/>
      </c>
      <c r="R272" t="str">
        <f t="shared" ref="R272:R335" si="25">IF($A$9&gt;$A$10,"",IF(U272=$A$10,2,""))</f>
        <v/>
      </c>
      <c r="S272" s="47">
        <v>260</v>
      </c>
      <c r="T272" s="2" t="e">
        <f t="shared" si="23"/>
        <v>#VALUE!</v>
      </c>
      <c r="U272" s="1">
        <v>100</v>
      </c>
      <c r="V272" s="1" t="str">
        <f t="shared" ref="V272:V335" si="26">IF(U272=$A$9,1,IF(U272=$A$10,2," "))</f>
        <v xml:space="preserve"> </v>
      </c>
      <c r="W272" s="49" t="str">
        <f t="shared" ref="W272:W335" si="27">IF(Q272=1,1,IF(R271=2,"",W271))</f>
        <v/>
      </c>
    </row>
    <row r="273" spans="14:23">
      <c r="N273" s="2"/>
      <c r="O273" s="2"/>
      <c r="P273" s="2"/>
      <c r="Q273" s="14" t="str">
        <f t="shared" si="24"/>
        <v/>
      </c>
      <c r="R273" t="str">
        <f t="shared" si="25"/>
        <v/>
      </c>
      <c r="S273" s="47">
        <v>261</v>
      </c>
      <c r="T273" s="2" t="e">
        <f t="shared" si="23"/>
        <v>#VALUE!</v>
      </c>
      <c r="U273" s="1">
        <v>110</v>
      </c>
      <c r="V273" s="1" t="str">
        <f t="shared" si="26"/>
        <v xml:space="preserve"> </v>
      </c>
      <c r="W273" s="49" t="str">
        <f t="shared" si="27"/>
        <v/>
      </c>
    </row>
    <row r="274" spans="14:23">
      <c r="N274" s="2"/>
      <c r="O274" s="2"/>
      <c r="P274" s="2"/>
      <c r="Q274" s="14" t="str">
        <f t="shared" si="24"/>
        <v/>
      </c>
      <c r="R274" t="str">
        <f t="shared" si="25"/>
        <v/>
      </c>
      <c r="S274" s="47">
        <v>262</v>
      </c>
      <c r="T274" s="2" t="e">
        <f t="shared" si="23"/>
        <v>#VALUE!</v>
      </c>
      <c r="U274" s="1">
        <v>120</v>
      </c>
      <c r="V274" s="1" t="str">
        <f t="shared" si="26"/>
        <v xml:space="preserve"> </v>
      </c>
      <c r="W274" s="49" t="str">
        <f t="shared" si="27"/>
        <v/>
      </c>
    </row>
    <row r="275" spans="14:23">
      <c r="N275" s="2"/>
      <c r="O275" s="2"/>
      <c r="P275" s="2"/>
      <c r="Q275" s="14" t="str">
        <f t="shared" si="24"/>
        <v/>
      </c>
      <c r="R275" t="str">
        <f t="shared" si="25"/>
        <v/>
      </c>
      <c r="S275" s="47">
        <v>263</v>
      </c>
      <c r="T275" s="2" t="e">
        <f t="shared" si="23"/>
        <v>#VALUE!</v>
      </c>
      <c r="U275" s="1">
        <v>130</v>
      </c>
      <c r="V275" s="1" t="str">
        <f t="shared" si="26"/>
        <v xml:space="preserve"> </v>
      </c>
      <c r="W275" s="49" t="str">
        <f t="shared" si="27"/>
        <v/>
      </c>
    </row>
    <row r="276" spans="14:23">
      <c r="N276" s="2"/>
      <c r="O276" s="2"/>
      <c r="P276" s="2"/>
      <c r="Q276" s="14" t="str">
        <f t="shared" si="24"/>
        <v/>
      </c>
      <c r="R276" t="str">
        <f t="shared" si="25"/>
        <v/>
      </c>
      <c r="S276" s="47">
        <v>264</v>
      </c>
      <c r="T276" s="2" t="e">
        <f t="shared" si="23"/>
        <v>#VALUE!</v>
      </c>
      <c r="U276" s="1">
        <v>140</v>
      </c>
      <c r="V276" s="1" t="str">
        <f t="shared" si="26"/>
        <v xml:space="preserve"> </v>
      </c>
      <c r="W276" s="49" t="str">
        <f t="shared" si="27"/>
        <v/>
      </c>
    </row>
    <row r="277" spans="14:23">
      <c r="N277" s="2"/>
      <c r="O277" s="2"/>
      <c r="P277" s="2"/>
      <c r="Q277" s="14" t="str">
        <f t="shared" si="24"/>
        <v/>
      </c>
      <c r="R277" t="str">
        <f t="shared" si="25"/>
        <v/>
      </c>
      <c r="S277" s="47">
        <v>265</v>
      </c>
      <c r="T277" s="2" t="e">
        <f t="shared" si="23"/>
        <v>#VALUE!</v>
      </c>
      <c r="U277" s="1">
        <v>150</v>
      </c>
      <c r="V277" s="1" t="str">
        <f t="shared" si="26"/>
        <v xml:space="preserve"> </v>
      </c>
      <c r="W277" s="49" t="str">
        <f t="shared" si="27"/>
        <v/>
      </c>
    </row>
    <row r="278" spans="14:23">
      <c r="N278" s="2"/>
      <c r="O278" s="2"/>
      <c r="P278" s="2"/>
      <c r="Q278" s="14" t="str">
        <f t="shared" si="24"/>
        <v/>
      </c>
      <c r="R278" t="str">
        <f t="shared" si="25"/>
        <v/>
      </c>
      <c r="S278" s="47">
        <v>266</v>
      </c>
      <c r="T278" s="2" t="e">
        <f t="shared" si="23"/>
        <v>#VALUE!</v>
      </c>
      <c r="U278" s="1">
        <v>160</v>
      </c>
      <c r="V278" s="1" t="str">
        <f t="shared" si="26"/>
        <v xml:space="preserve"> </v>
      </c>
      <c r="W278" s="49" t="str">
        <f t="shared" si="27"/>
        <v/>
      </c>
    </row>
    <row r="279" spans="14:23">
      <c r="N279" s="2"/>
      <c r="O279" s="2"/>
      <c r="P279" s="2"/>
      <c r="Q279" s="14" t="str">
        <f t="shared" si="24"/>
        <v/>
      </c>
      <c r="R279" t="str">
        <f t="shared" si="25"/>
        <v/>
      </c>
      <c r="S279" s="47">
        <v>267</v>
      </c>
      <c r="T279" s="2" t="e">
        <f t="shared" si="23"/>
        <v>#VALUE!</v>
      </c>
      <c r="U279" s="1">
        <v>170</v>
      </c>
      <c r="V279" s="1" t="str">
        <f t="shared" si="26"/>
        <v xml:space="preserve"> </v>
      </c>
      <c r="W279" s="49" t="str">
        <f t="shared" si="27"/>
        <v/>
      </c>
    </row>
    <row r="280" spans="14:23">
      <c r="N280" s="2"/>
      <c r="O280" s="2"/>
      <c r="P280" s="2"/>
      <c r="Q280" s="14" t="str">
        <f t="shared" si="24"/>
        <v/>
      </c>
      <c r="R280" t="str">
        <f t="shared" si="25"/>
        <v/>
      </c>
      <c r="S280" s="47">
        <v>268</v>
      </c>
      <c r="T280" s="2" t="e">
        <f t="shared" si="23"/>
        <v>#VALUE!</v>
      </c>
      <c r="U280" s="1">
        <v>180</v>
      </c>
      <c r="V280" s="1" t="str">
        <f t="shared" si="26"/>
        <v xml:space="preserve"> </v>
      </c>
      <c r="W280" s="49" t="str">
        <f t="shared" si="27"/>
        <v/>
      </c>
    </row>
    <row r="281" spans="14:23">
      <c r="N281" s="2"/>
      <c r="O281" s="2"/>
      <c r="P281" s="2"/>
      <c r="Q281" s="14" t="str">
        <f t="shared" si="24"/>
        <v/>
      </c>
      <c r="R281" t="str">
        <f t="shared" si="25"/>
        <v/>
      </c>
      <c r="S281" s="47">
        <v>269</v>
      </c>
      <c r="T281" s="2" t="e">
        <f t="shared" si="23"/>
        <v>#VALUE!</v>
      </c>
      <c r="U281" s="1">
        <v>190</v>
      </c>
      <c r="V281" s="1" t="str">
        <f t="shared" si="26"/>
        <v xml:space="preserve"> </v>
      </c>
      <c r="W281" s="49" t="str">
        <f t="shared" si="27"/>
        <v/>
      </c>
    </row>
    <row r="282" spans="14:23">
      <c r="N282" s="2"/>
      <c r="O282" s="2"/>
      <c r="P282" s="2"/>
      <c r="Q282" s="14" t="str">
        <f t="shared" si="24"/>
        <v/>
      </c>
      <c r="R282" t="str">
        <f t="shared" si="25"/>
        <v/>
      </c>
      <c r="S282" s="47">
        <v>270</v>
      </c>
      <c r="T282" s="2" t="e">
        <f t="shared" si="23"/>
        <v>#VALUE!</v>
      </c>
      <c r="U282" s="1">
        <v>200</v>
      </c>
      <c r="V282" s="1" t="str">
        <f t="shared" si="26"/>
        <v xml:space="preserve"> </v>
      </c>
      <c r="W282" s="49" t="str">
        <f t="shared" si="27"/>
        <v/>
      </c>
    </row>
    <row r="283" spans="14:23">
      <c r="N283" s="2"/>
      <c r="O283" s="2"/>
      <c r="P283" s="2"/>
      <c r="Q283" s="14" t="str">
        <f t="shared" si="24"/>
        <v/>
      </c>
      <c r="R283" t="str">
        <f t="shared" si="25"/>
        <v/>
      </c>
      <c r="S283" s="47">
        <v>271</v>
      </c>
      <c r="T283" s="2" t="e">
        <f t="shared" si="23"/>
        <v>#VALUE!</v>
      </c>
      <c r="U283" s="1">
        <v>210</v>
      </c>
      <c r="V283" s="1" t="str">
        <f t="shared" si="26"/>
        <v xml:space="preserve"> </v>
      </c>
      <c r="W283" s="49" t="str">
        <f t="shared" si="27"/>
        <v/>
      </c>
    </row>
    <row r="284" spans="14:23">
      <c r="N284" s="2"/>
      <c r="O284" s="2"/>
      <c r="P284" s="2"/>
      <c r="Q284" s="14" t="str">
        <f t="shared" si="24"/>
        <v/>
      </c>
      <c r="R284" t="str">
        <f t="shared" si="25"/>
        <v/>
      </c>
      <c r="S284" s="47">
        <v>272</v>
      </c>
      <c r="T284" s="2" t="e">
        <f t="shared" si="23"/>
        <v>#VALUE!</v>
      </c>
      <c r="U284" s="1">
        <v>220</v>
      </c>
      <c r="V284" s="1" t="str">
        <f t="shared" si="26"/>
        <v xml:space="preserve"> </v>
      </c>
      <c r="W284" s="49" t="str">
        <f t="shared" si="27"/>
        <v/>
      </c>
    </row>
    <row r="285" spans="14:23">
      <c r="N285" s="2"/>
      <c r="O285" s="2"/>
      <c r="P285" s="2"/>
      <c r="Q285" s="14" t="str">
        <f t="shared" si="24"/>
        <v/>
      </c>
      <c r="R285" t="str">
        <f t="shared" si="25"/>
        <v/>
      </c>
      <c r="S285" s="47">
        <v>273</v>
      </c>
      <c r="T285" s="2" t="e">
        <f t="shared" si="23"/>
        <v>#VALUE!</v>
      </c>
      <c r="U285" s="1">
        <v>230</v>
      </c>
      <c r="V285" s="1" t="str">
        <f t="shared" si="26"/>
        <v xml:space="preserve"> </v>
      </c>
      <c r="W285" s="49" t="str">
        <f t="shared" si="27"/>
        <v/>
      </c>
    </row>
    <row r="286" spans="14:23">
      <c r="N286" s="2"/>
      <c r="O286" s="2"/>
      <c r="P286" s="2"/>
      <c r="Q286" s="14" t="str">
        <f t="shared" si="24"/>
        <v/>
      </c>
      <c r="R286" t="str">
        <f t="shared" si="25"/>
        <v/>
      </c>
      <c r="S286" s="47">
        <v>274</v>
      </c>
      <c r="T286" s="2" t="e">
        <f t="shared" si="23"/>
        <v>#VALUE!</v>
      </c>
      <c r="U286" s="1">
        <v>240</v>
      </c>
      <c r="V286" s="1" t="str">
        <f t="shared" si="26"/>
        <v xml:space="preserve"> </v>
      </c>
      <c r="W286" s="49" t="str">
        <f t="shared" si="27"/>
        <v/>
      </c>
    </row>
    <row r="287" spans="14:23">
      <c r="N287" s="2"/>
      <c r="O287" s="2"/>
      <c r="P287" s="2"/>
      <c r="Q287" s="14" t="str">
        <f t="shared" si="24"/>
        <v/>
      </c>
      <c r="R287" t="str">
        <f t="shared" si="25"/>
        <v/>
      </c>
      <c r="S287" s="47">
        <v>275</v>
      </c>
      <c r="T287" s="2" t="e">
        <f t="shared" si="23"/>
        <v>#VALUE!</v>
      </c>
      <c r="U287" s="1">
        <v>250</v>
      </c>
      <c r="V287" s="1" t="str">
        <f t="shared" si="26"/>
        <v xml:space="preserve"> </v>
      </c>
      <c r="W287" s="49" t="str">
        <f t="shared" si="27"/>
        <v/>
      </c>
    </row>
    <row r="288" spans="14:23">
      <c r="N288" s="2"/>
      <c r="O288" s="2"/>
      <c r="P288" s="2"/>
      <c r="Q288" s="14" t="str">
        <f t="shared" si="24"/>
        <v/>
      </c>
      <c r="R288" t="str">
        <f t="shared" si="25"/>
        <v/>
      </c>
      <c r="S288" s="47">
        <v>276</v>
      </c>
      <c r="T288" s="2" t="e">
        <f t="shared" si="23"/>
        <v>#VALUE!</v>
      </c>
      <c r="U288" s="1">
        <v>260</v>
      </c>
      <c r="V288" s="1" t="str">
        <f t="shared" si="26"/>
        <v xml:space="preserve"> </v>
      </c>
      <c r="W288" s="49" t="str">
        <f t="shared" si="27"/>
        <v/>
      </c>
    </row>
    <row r="289" spans="14:23">
      <c r="N289" s="2"/>
      <c r="O289" s="2"/>
      <c r="P289" s="2"/>
      <c r="Q289" s="14" t="str">
        <f t="shared" si="24"/>
        <v/>
      </c>
      <c r="R289" t="str">
        <f t="shared" si="25"/>
        <v/>
      </c>
      <c r="S289" s="47">
        <v>277</v>
      </c>
      <c r="T289" s="2" t="e">
        <f t="shared" si="23"/>
        <v>#VALUE!</v>
      </c>
      <c r="U289" s="1">
        <v>270</v>
      </c>
      <c r="V289" s="1" t="str">
        <f t="shared" si="26"/>
        <v xml:space="preserve"> </v>
      </c>
      <c r="W289" s="49" t="str">
        <f t="shared" si="27"/>
        <v/>
      </c>
    </row>
    <row r="290" spans="14:23">
      <c r="N290" s="2"/>
      <c r="O290" s="2"/>
      <c r="P290" s="2"/>
      <c r="Q290" s="14" t="str">
        <f t="shared" si="24"/>
        <v/>
      </c>
      <c r="R290" t="str">
        <f t="shared" si="25"/>
        <v/>
      </c>
      <c r="S290" s="47">
        <v>278</v>
      </c>
      <c r="T290" s="2" t="e">
        <f t="shared" si="23"/>
        <v>#VALUE!</v>
      </c>
      <c r="U290" s="1">
        <v>280</v>
      </c>
      <c r="V290" s="1" t="str">
        <f t="shared" si="26"/>
        <v xml:space="preserve"> </v>
      </c>
      <c r="W290" s="49" t="str">
        <f t="shared" si="27"/>
        <v/>
      </c>
    </row>
    <row r="291" spans="14:23">
      <c r="N291" s="2"/>
      <c r="O291" s="2"/>
      <c r="P291" s="2"/>
      <c r="Q291" s="14" t="str">
        <f t="shared" si="24"/>
        <v/>
      </c>
      <c r="R291" t="str">
        <f t="shared" si="25"/>
        <v/>
      </c>
      <c r="S291" s="47">
        <v>279</v>
      </c>
      <c r="T291" s="2" t="e">
        <f t="shared" si="23"/>
        <v>#VALUE!</v>
      </c>
      <c r="U291" s="1">
        <v>290</v>
      </c>
      <c r="V291" s="1" t="str">
        <f t="shared" si="26"/>
        <v xml:space="preserve"> </v>
      </c>
      <c r="W291" s="49" t="str">
        <f t="shared" si="27"/>
        <v/>
      </c>
    </row>
    <row r="292" spans="14:23">
      <c r="N292" s="2"/>
      <c r="O292" s="2"/>
      <c r="P292" s="2"/>
      <c r="Q292" s="14" t="str">
        <f t="shared" si="24"/>
        <v/>
      </c>
      <c r="R292" t="str">
        <f t="shared" si="25"/>
        <v/>
      </c>
      <c r="S292" s="47">
        <v>280</v>
      </c>
      <c r="T292" s="2" t="e">
        <f t="shared" si="23"/>
        <v>#VALUE!</v>
      </c>
      <c r="U292" s="1">
        <v>300</v>
      </c>
      <c r="V292" s="1" t="str">
        <f t="shared" si="26"/>
        <v xml:space="preserve"> </v>
      </c>
      <c r="W292" s="49" t="str">
        <f t="shared" si="27"/>
        <v/>
      </c>
    </row>
    <row r="293" spans="14:23">
      <c r="N293" s="2"/>
      <c r="O293" s="2"/>
      <c r="P293" s="2"/>
      <c r="Q293" s="14" t="str">
        <f t="shared" si="24"/>
        <v/>
      </c>
      <c r="R293" t="str">
        <f t="shared" si="25"/>
        <v/>
      </c>
      <c r="S293" s="47">
        <v>281</v>
      </c>
      <c r="T293" s="2" t="e">
        <f t="shared" si="23"/>
        <v>#VALUE!</v>
      </c>
      <c r="U293" s="1">
        <v>310</v>
      </c>
      <c r="V293" s="1" t="str">
        <f t="shared" si="26"/>
        <v xml:space="preserve"> </v>
      </c>
      <c r="W293" s="49" t="str">
        <f t="shared" si="27"/>
        <v/>
      </c>
    </row>
    <row r="294" spans="14:23">
      <c r="N294" s="2"/>
      <c r="O294" s="2"/>
      <c r="P294" s="2"/>
      <c r="Q294" s="14" t="str">
        <f t="shared" si="24"/>
        <v/>
      </c>
      <c r="R294" t="str">
        <f t="shared" si="25"/>
        <v/>
      </c>
      <c r="S294" s="47">
        <v>282</v>
      </c>
      <c r="T294" s="2" t="e">
        <f t="shared" si="23"/>
        <v>#VALUE!</v>
      </c>
      <c r="U294" s="1">
        <v>320</v>
      </c>
      <c r="V294" s="1" t="str">
        <f t="shared" si="26"/>
        <v xml:space="preserve"> </v>
      </c>
      <c r="W294" s="49" t="str">
        <f t="shared" si="27"/>
        <v/>
      </c>
    </row>
    <row r="295" spans="14:23">
      <c r="N295" s="2"/>
      <c r="O295" s="2"/>
      <c r="P295" s="2"/>
      <c r="Q295" s="14" t="str">
        <f t="shared" si="24"/>
        <v/>
      </c>
      <c r="R295" t="str">
        <f t="shared" si="25"/>
        <v/>
      </c>
      <c r="S295" s="47">
        <v>283</v>
      </c>
      <c r="T295" s="2" t="e">
        <f t="shared" si="23"/>
        <v>#VALUE!</v>
      </c>
      <c r="U295" s="1">
        <v>330</v>
      </c>
      <c r="V295" s="1" t="str">
        <f t="shared" si="26"/>
        <v xml:space="preserve"> </v>
      </c>
      <c r="W295" s="49" t="str">
        <f t="shared" si="27"/>
        <v/>
      </c>
    </row>
    <row r="296" spans="14:23">
      <c r="N296" s="2"/>
      <c r="O296" s="2"/>
      <c r="P296" s="2"/>
      <c r="Q296" s="14" t="str">
        <f t="shared" si="24"/>
        <v/>
      </c>
      <c r="R296" t="str">
        <f t="shared" si="25"/>
        <v/>
      </c>
      <c r="S296" s="47">
        <v>284</v>
      </c>
      <c r="T296" s="2" t="e">
        <f t="shared" si="23"/>
        <v>#VALUE!</v>
      </c>
      <c r="U296" s="1">
        <v>340</v>
      </c>
      <c r="V296" s="1" t="str">
        <f t="shared" si="26"/>
        <v xml:space="preserve"> </v>
      </c>
      <c r="W296" s="49" t="str">
        <f t="shared" si="27"/>
        <v/>
      </c>
    </row>
    <row r="297" spans="14:23">
      <c r="N297" s="2"/>
      <c r="O297" s="2"/>
      <c r="P297" s="2"/>
      <c r="Q297" s="14" t="str">
        <f t="shared" si="24"/>
        <v/>
      </c>
      <c r="R297" t="str">
        <f t="shared" si="25"/>
        <v/>
      </c>
      <c r="S297" s="47">
        <v>285</v>
      </c>
      <c r="T297" s="2" t="e">
        <f t="shared" si="23"/>
        <v>#VALUE!</v>
      </c>
      <c r="U297" s="1">
        <v>350</v>
      </c>
      <c r="V297" s="1" t="str">
        <f t="shared" si="26"/>
        <v xml:space="preserve"> </v>
      </c>
      <c r="W297" s="49" t="str">
        <f t="shared" si="27"/>
        <v/>
      </c>
    </row>
    <row r="298" spans="14:23">
      <c r="N298" s="2"/>
      <c r="O298" s="2"/>
      <c r="P298" s="2"/>
      <c r="Q298" s="14" t="str">
        <f t="shared" si="24"/>
        <v/>
      </c>
      <c r="R298" t="str">
        <f t="shared" si="25"/>
        <v/>
      </c>
      <c r="S298" s="47">
        <v>286</v>
      </c>
      <c r="T298" s="2" t="e">
        <f t="shared" si="23"/>
        <v>#VALUE!</v>
      </c>
      <c r="U298" s="1">
        <v>360</v>
      </c>
      <c r="V298" s="1" t="str">
        <f t="shared" si="26"/>
        <v xml:space="preserve"> </v>
      </c>
      <c r="W298" s="49" t="str">
        <f t="shared" si="27"/>
        <v/>
      </c>
    </row>
    <row r="299" spans="14:23">
      <c r="N299" s="2"/>
      <c r="O299" s="2"/>
      <c r="P299" s="2"/>
      <c r="Q299" s="14" t="str">
        <f t="shared" si="24"/>
        <v/>
      </c>
      <c r="R299" t="str">
        <f t="shared" si="25"/>
        <v/>
      </c>
      <c r="S299" s="47">
        <v>287</v>
      </c>
      <c r="T299" s="2" t="e">
        <f t="shared" si="23"/>
        <v>#VALUE!</v>
      </c>
      <c r="U299" s="1">
        <v>370</v>
      </c>
      <c r="V299" s="1" t="str">
        <f t="shared" si="26"/>
        <v xml:space="preserve"> </v>
      </c>
      <c r="W299" s="49" t="str">
        <f t="shared" si="27"/>
        <v/>
      </c>
    </row>
    <row r="300" spans="14:23">
      <c r="N300" s="2"/>
      <c r="O300" s="2"/>
      <c r="P300" s="2"/>
      <c r="Q300" s="14" t="str">
        <f t="shared" si="24"/>
        <v/>
      </c>
      <c r="R300" t="str">
        <f t="shared" si="25"/>
        <v/>
      </c>
      <c r="S300" s="47">
        <v>288</v>
      </c>
      <c r="T300" s="2" t="e">
        <f t="shared" si="23"/>
        <v>#VALUE!</v>
      </c>
      <c r="U300" s="1">
        <v>380</v>
      </c>
      <c r="V300" s="1" t="str">
        <f t="shared" si="26"/>
        <v xml:space="preserve"> </v>
      </c>
      <c r="W300" s="49" t="str">
        <f t="shared" si="27"/>
        <v/>
      </c>
    </row>
    <row r="301" spans="14:23">
      <c r="N301" s="2"/>
      <c r="O301" s="2"/>
      <c r="P301" s="2"/>
      <c r="Q301" s="14" t="str">
        <f t="shared" si="24"/>
        <v/>
      </c>
      <c r="R301" t="str">
        <f t="shared" si="25"/>
        <v/>
      </c>
      <c r="S301" s="47">
        <v>289</v>
      </c>
      <c r="T301" s="2" t="e">
        <f t="shared" si="23"/>
        <v>#VALUE!</v>
      </c>
      <c r="U301" s="1">
        <v>390</v>
      </c>
      <c r="V301" s="1" t="str">
        <f t="shared" si="26"/>
        <v xml:space="preserve"> </v>
      </c>
      <c r="W301" s="49" t="str">
        <f t="shared" si="27"/>
        <v/>
      </c>
    </row>
    <row r="302" spans="14:23">
      <c r="N302" s="2"/>
      <c r="O302" s="2"/>
      <c r="P302" s="2"/>
      <c r="Q302" s="14" t="str">
        <f t="shared" si="24"/>
        <v/>
      </c>
      <c r="R302" t="str">
        <f t="shared" si="25"/>
        <v/>
      </c>
      <c r="S302" s="47">
        <v>290</v>
      </c>
      <c r="T302" s="2" t="e">
        <f t="shared" si="23"/>
        <v>#VALUE!</v>
      </c>
      <c r="U302" s="1">
        <v>400</v>
      </c>
      <c r="V302" s="1" t="str">
        <f t="shared" si="26"/>
        <v xml:space="preserve"> </v>
      </c>
      <c r="W302" s="49" t="str">
        <f t="shared" si="27"/>
        <v/>
      </c>
    </row>
    <row r="303" spans="14:23">
      <c r="N303" s="2"/>
      <c r="O303" s="2"/>
      <c r="P303" s="2"/>
      <c r="Q303" s="14" t="str">
        <f t="shared" si="24"/>
        <v/>
      </c>
      <c r="R303" t="str">
        <f t="shared" si="25"/>
        <v/>
      </c>
      <c r="S303" s="47">
        <v>291</v>
      </c>
      <c r="T303" s="2" t="e">
        <f t="shared" si="23"/>
        <v>#VALUE!</v>
      </c>
      <c r="U303" s="1">
        <v>410</v>
      </c>
      <c r="V303" s="1" t="str">
        <f t="shared" si="26"/>
        <v xml:space="preserve"> </v>
      </c>
      <c r="W303" s="49" t="str">
        <f t="shared" si="27"/>
        <v/>
      </c>
    </row>
    <row r="304" spans="14:23">
      <c r="N304" s="2"/>
      <c r="O304" s="2"/>
      <c r="P304" s="2"/>
      <c r="Q304" s="14" t="str">
        <f t="shared" si="24"/>
        <v/>
      </c>
      <c r="R304" t="str">
        <f t="shared" si="25"/>
        <v/>
      </c>
      <c r="S304" s="47">
        <v>292</v>
      </c>
      <c r="T304" s="2" t="e">
        <f t="shared" si="23"/>
        <v>#VALUE!</v>
      </c>
      <c r="U304" s="1">
        <v>420</v>
      </c>
      <c r="V304" s="1" t="str">
        <f t="shared" si="26"/>
        <v xml:space="preserve"> </v>
      </c>
      <c r="W304" s="49" t="str">
        <f t="shared" si="27"/>
        <v/>
      </c>
    </row>
    <row r="305" spans="14:23">
      <c r="N305" s="2"/>
      <c r="O305" s="2"/>
      <c r="P305" s="2"/>
      <c r="Q305" s="14" t="str">
        <f t="shared" si="24"/>
        <v/>
      </c>
      <c r="R305" t="str">
        <f t="shared" si="25"/>
        <v/>
      </c>
      <c r="S305" s="47">
        <v>293</v>
      </c>
      <c r="T305" s="2" t="e">
        <f t="shared" si="23"/>
        <v>#VALUE!</v>
      </c>
      <c r="U305" s="1">
        <v>430</v>
      </c>
      <c r="V305" s="1" t="str">
        <f t="shared" si="26"/>
        <v xml:space="preserve"> </v>
      </c>
      <c r="W305" s="49" t="str">
        <f t="shared" si="27"/>
        <v/>
      </c>
    </row>
    <row r="306" spans="14:23">
      <c r="N306" s="2"/>
      <c r="O306" s="2"/>
      <c r="P306" s="2"/>
      <c r="Q306" s="14" t="str">
        <f t="shared" si="24"/>
        <v/>
      </c>
      <c r="R306" t="str">
        <f t="shared" si="25"/>
        <v/>
      </c>
      <c r="S306" s="47">
        <v>294</v>
      </c>
      <c r="T306" s="2" t="e">
        <f t="shared" si="23"/>
        <v>#VALUE!</v>
      </c>
      <c r="U306" s="1">
        <v>440</v>
      </c>
      <c r="V306" s="1" t="str">
        <f t="shared" si="26"/>
        <v xml:space="preserve"> </v>
      </c>
      <c r="W306" s="49" t="str">
        <f t="shared" si="27"/>
        <v/>
      </c>
    </row>
    <row r="307" spans="14:23">
      <c r="N307" s="2"/>
      <c r="O307" s="2"/>
      <c r="P307" s="2"/>
      <c r="Q307" s="14" t="str">
        <f t="shared" si="24"/>
        <v/>
      </c>
      <c r="R307" t="str">
        <f t="shared" si="25"/>
        <v/>
      </c>
      <c r="S307" s="47">
        <v>295</v>
      </c>
      <c r="T307" s="2" t="e">
        <f t="shared" si="23"/>
        <v>#VALUE!</v>
      </c>
      <c r="U307" s="1">
        <v>450</v>
      </c>
      <c r="V307" s="1" t="str">
        <f t="shared" si="26"/>
        <v xml:space="preserve"> </v>
      </c>
      <c r="W307" s="49" t="str">
        <f t="shared" si="27"/>
        <v/>
      </c>
    </row>
    <row r="308" spans="14:23">
      <c r="N308" s="2"/>
      <c r="O308" s="2"/>
      <c r="P308" s="2"/>
      <c r="Q308" s="14" t="str">
        <f t="shared" si="24"/>
        <v/>
      </c>
      <c r="R308" t="str">
        <f t="shared" si="25"/>
        <v/>
      </c>
      <c r="S308" s="47">
        <v>296</v>
      </c>
      <c r="T308" s="2" t="e">
        <f t="shared" si="23"/>
        <v>#VALUE!</v>
      </c>
      <c r="U308" s="1">
        <v>460</v>
      </c>
      <c r="V308" s="1" t="str">
        <f t="shared" si="26"/>
        <v xml:space="preserve"> </v>
      </c>
      <c r="W308" s="49" t="str">
        <f t="shared" si="27"/>
        <v/>
      </c>
    </row>
    <row r="309" spans="14:23">
      <c r="N309" s="2"/>
      <c r="O309" s="2"/>
      <c r="P309" s="2"/>
      <c r="Q309" s="14" t="str">
        <f t="shared" si="24"/>
        <v/>
      </c>
      <c r="R309" t="str">
        <f t="shared" si="25"/>
        <v/>
      </c>
      <c r="S309" s="47">
        <v>297</v>
      </c>
      <c r="T309" s="2" t="e">
        <f t="shared" si="23"/>
        <v>#VALUE!</v>
      </c>
      <c r="U309" s="1">
        <v>470</v>
      </c>
      <c r="V309" s="1" t="str">
        <f t="shared" si="26"/>
        <v xml:space="preserve"> </v>
      </c>
      <c r="W309" s="49" t="str">
        <f t="shared" si="27"/>
        <v/>
      </c>
    </row>
    <row r="310" spans="14:23">
      <c r="N310" s="2"/>
      <c r="O310" s="2"/>
      <c r="P310" s="2"/>
      <c r="Q310" s="14" t="str">
        <f t="shared" si="24"/>
        <v/>
      </c>
      <c r="R310" t="str">
        <f t="shared" si="25"/>
        <v/>
      </c>
      <c r="S310" s="47">
        <v>298</v>
      </c>
      <c r="T310" s="2" t="e">
        <f t="shared" si="23"/>
        <v>#VALUE!</v>
      </c>
      <c r="U310" s="1">
        <v>480</v>
      </c>
      <c r="V310" s="1" t="str">
        <f t="shared" si="26"/>
        <v xml:space="preserve"> </v>
      </c>
      <c r="W310" s="49" t="str">
        <f t="shared" si="27"/>
        <v/>
      </c>
    </row>
    <row r="311" spans="14:23">
      <c r="N311" s="2"/>
      <c r="O311" s="2"/>
      <c r="P311" s="2"/>
      <c r="Q311" s="14" t="str">
        <f t="shared" si="24"/>
        <v/>
      </c>
      <c r="R311" t="str">
        <f t="shared" si="25"/>
        <v/>
      </c>
      <c r="S311" s="47">
        <v>299</v>
      </c>
      <c r="T311" s="2" t="e">
        <f t="shared" si="23"/>
        <v>#VALUE!</v>
      </c>
      <c r="U311" s="1">
        <v>490</v>
      </c>
      <c r="V311" s="1" t="str">
        <f t="shared" si="26"/>
        <v xml:space="preserve"> </v>
      </c>
      <c r="W311" s="49" t="str">
        <f t="shared" si="27"/>
        <v/>
      </c>
    </row>
    <row r="312" spans="14:23">
      <c r="N312" s="2"/>
      <c r="O312" s="2"/>
      <c r="P312" s="2"/>
      <c r="Q312" s="14" t="str">
        <f t="shared" si="24"/>
        <v/>
      </c>
      <c r="R312" t="str">
        <f t="shared" si="25"/>
        <v/>
      </c>
      <c r="S312" s="47">
        <v>300</v>
      </c>
      <c r="T312" s="2" t="e">
        <f t="shared" si="23"/>
        <v>#VALUE!</v>
      </c>
      <c r="U312" s="1">
        <v>500</v>
      </c>
      <c r="V312" s="1" t="str">
        <f t="shared" si="26"/>
        <v xml:space="preserve"> </v>
      </c>
      <c r="W312" s="49" t="str">
        <f t="shared" si="27"/>
        <v/>
      </c>
    </row>
    <row r="313" spans="14:23">
      <c r="N313" s="2"/>
      <c r="O313" s="2"/>
      <c r="P313" s="2"/>
      <c r="Q313" s="14" t="str">
        <f t="shared" si="24"/>
        <v/>
      </c>
      <c r="R313" t="str">
        <f t="shared" si="25"/>
        <v/>
      </c>
      <c r="S313" s="47">
        <v>301</v>
      </c>
      <c r="T313" s="2" t="e">
        <f t="shared" si="23"/>
        <v>#VALUE!</v>
      </c>
      <c r="U313" s="1">
        <v>510</v>
      </c>
      <c r="V313" s="1" t="str">
        <f t="shared" si="26"/>
        <v xml:space="preserve"> </v>
      </c>
      <c r="W313" s="49" t="str">
        <f t="shared" si="27"/>
        <v/>
      </c>
    </row>
    <row r="314" spans="14:23">
      <c r="N314" s="2"/>
      <c r="O314" s="2"/>
      <c r="P314" s="2"/>
      <c r="Q314" s="14" t="str">
        <f t="shared" si="24"/>
        <v/>
      </c>
      <c r="R314" t="str">
        <f t="shared" si="25"/>
        <v/>
      </c>
      <c r="S314" s="47">
        <v>302</v>
      </c>
      <c r="T314" s="2" t="e">
        <f t="shared" si="23"/>
        <v>#VALUE!</v>
      </c>
      <c r="U314" s="1">
        <v>520</v>
      </c>
      <c r="V314" s="1" t="str">
        <f t="shared" si="26"/>
        <v xml:space="preserve"> </v>
      </c>
      <c r="W314" s="49" t="str">
        <f t="shared" si="27"/>
        <v/>
      </c>
    </row>
    <row r="315" spans="14:23">
      <c r="N315" s="2"/>
      <c r="O315" s="2"/>
      <c r="P315" s="2"/>
      <c r="Q315" s="14" t="str">
        <f t="shared" si="24"/>
        <v/>
      </c>
      <c r="R315" t="str">
        <f t="shared" si="25"/>
        <v/>
      </c>
      <c r="S315" s="47">
        <v>303</v>
      </c>
      <c r="T315" s="2" t="e">
        <f t="shared" si="23"/>
        <v>#VALUE!</v>
      </c>
      <c r="U315" s="1">
        <v>530</v>
      </c>
      <c r="V315" s="1" t="str">
        <f t="shared" si="26"/>
        <v xml:space="preserve"> </v>
      </c>
      <c r="W315" s="49" t="str">
        <f t="shared" si="27"/>
        <v/>
      </c>
    </row>
    <row r="316" spans="14:23">
      <c r="N316" s="2"/>
      <c r="O316" s="2"/>
      <c r="P316" s="2"/>
      <c r="Q316" s="14" t="str">
        <f t="shared" si="24"/>
        <v/>
      </c>
      <c r="R316" t="str">
        <f t="shared" si="25"/>
        <v/>
      </c>
      <c r="S316" s="47">
        <v>304</v>
      </c>
      <c r="T316" s="2" t="e">
        <f t="shared" si="23"/>
        <v>#VALUE!</v>
      </c>
      <c r="U316" s="1">
        <v>540</v>
      </c>
      <c r="V316" s="1" t="str">
        <f t="shared" si="26"/>
        <v xml:space="preserve"> </v>
      </c>
      <c r="W316" s="49" t="str">
        <f t="shared" si="27"/>
        <v/>
      </c>
    </row>
    <row r="317" spans="14:23">
      <c r="N317" s="2"/>
      <c r="O317" s="2"/>
      <c r="P317" s="2"/>
      <c r="Q317" s="14" t="str">
        <f t="shared" si="24"/>
        <v/>
      </c>
      <c r="R317" t="str">
        <f t="shared" si="25"/>
        <v/>
      </c>
      <c r="S317" s="47">
        <v>305</v>
      </c>
      <c r="T317" s="2" t="e">
        <f t="shared" si="23"/>
        <v>#VALUE!</v>
      </c>
      <c r="U317" s="1">
        <v>550</v>
      </c>
      <c r="V317" s="1" t="str">
        <f t="shared" si="26"/>
        <v xml:space="preserve"> </v>
      </c>
      <c r="W317" s="49" t="str">
        <f t="shared" si="27"/>
        <v/>
      </c>
    </row>
    <row r="318" spans="14:23">
      <c r="N318" s="2"/>
      <c r="O318" s="2"/>
      <c r="P318" s="2"/>
      <c r="Q318" s="14" t="str">
        <f t="shared" si="24"/>
        <v/>
      </c>
      <c r="R318" t="str">
        <f t="shared" si="25"/>
        <v/>
      </c>
      <c r="S318" s="47">
        <v>306</v>
      </c>
      <c r="T318" s="2" t="e">
        <f t="shared" si="23"/>
        <v>#VALUE!</v>
      </c>
      <c r="U318" s="1">
        <v>560</v>
      </c>
      <c r="V318" s="1" t="str">
        <f t="shared" si="26"/>
        <v xml:space="preserve"> </v>
      </c>
      <c r="W318" s="49" t="str">
        <f t="shared" si="27"/>
        <v/>
      </c>
    </row>
    <row r="319" spans="14:23">
      <c r="N319" s="2"/>
      <c r="O319" s="2"/>
      <c r="P319" s="2"/>
      <c r="Q319" s="14" t="str">
        <f t="shared" si="24"/>
        <v/>
      </c>
      <c r="R319" t="str">
        <f t="shared" si="25"/>
        <v/>
      </c>
      <c r="S319" s="47">
        <v>307</v>
      </c>
      <c r="T319" s="2" t="e">
        <f t="shared" si="23"/>
        <v>#VALUE!</v>
      </c>
      <c r="U319" s="1">
        <v>570</v>
      </c>
      <c r="V319" s="1" t="str">
        <f t="shared" si="26"/>
        <v xml:space="preserve"> </v>
      </c>
      <c r="W319" s="49" t="str">
        <f t="shared" si="27"/>
        <v/>
      </c>
    </row>
    <row r="320" spans="14:23">
      <c r="N320" s="2"/>
      <c r="O320" s="2"/>
      <c r="P320" s="2"/>
      <c r="Q320" s="14" t="str">
        <f t="shared" si="24"/>
        <v/>
      </c>
      <c r="R320" t="str">
        <f t="shared" si="25"/>
        <v/>
      </c>
      <c r="S320" s="47">
        <v>308</v>
      </c>
      <c r="T320" s="2" t="e">
        <f t="shared" si="23"/>
        <v>#VALUE!</v>
      </c>
      <c r="U320" s="1">
        <v>580</v>
      </c>
      <c r="V320" s="1" t="str">
        <f t="shared" si="26"/>
        <v xml:space="preserve"> </v>
      </c>
      <c r="W320" s="49" t="str">
        <f t="shared" si="27"/>
        <v/>
      </c>
    </row>
    <row r="321" spans="14:23">
      <c r="N321" s="2"/>
      <c r="O321" s="2"/>
      <c r="P321" s="2"/>
      <c r="Q321" s="14" t="str">
        <f t="shared" si="24"/>
        <v/>
      </c>
      <c r="R321" t="str">
        <f t="shared" si="25"/>
        <v/>
      </c>
      <c r="S321" s="47">
        <v>309</v>
      </c>
      <c r="T321" s="2" t="e">
        <f t="shared" si="23"/>
        <v>#VALUE!</v>
      </c>
      <c r="U321" s="1">
        <v>590</v>
      </c>
      <c r="V321" s="1" t="str">
        <f t="shared" si="26"/>
        <v xml:space="preserve"> </v>
      </c>
      <c r="W321" s="49" t="str">
        <f t="shared" si="27"/>
        <v/>
      </c>
    </row>
    <row r="322" spans="14:23">
      <c r="N322" s="2"/>
      <c r="O322" s="2"/>
      <c r="P322" s="2"/>
      <c r="Q322" s="14" t="str">
        <f t="shared" si="24"/>
        <v/>
      </c>
      <c r="R322" t="str">
        <f t="shared" si="25"/>
        <v/>
      </c>
      <c r="S322" s="47">
        <v>310</v>
      </c>
      <c r="T322" s="2" t="e">
        <f t="shared" si="23"/>
        <v>#VALUE!</v>
      </c>
      <c r="U322" s="1">
        <v>600</v>
      </c>
      <c r="V322" s="1" t="str">
        <f t="shared" si="26"/>
        <v xml:space="preserve"> </v>
      </c>
      <c r="W322" s="49" t="str">
        <f t="shared" si="27"/>
        <v/>
      </c>
    </row>
    <row r="323" spans="14:23">
      <c r="N323" s="2"/>
      <c r="O323" s="2"/>
      <c r="P323" s="2"/>
      <c r="Q323" s="14" t="str">
        <f t="shared" si="24"/>
        <v/>
      </c>
      <c r="R323" t="str">
        <f t="shared" si="25"/>
        <v/>
      </c>
      <c r="S323" s="47">
        <v>311</v>
      </c>
      <c r="T323" s="2" t="e">
        <f t="shared" si="23"/>
        <v>#VALUE!</v>
      </c>
      <c r="U323" s="1">
        <v>610</v>
      </c>
      <c r="V323" s="1" t="str">
        <f t="shared" si="26"/>
        <v xml:space="preserve"> </v>
      </c>
      <c r="W323" s="49" t="str">
        <f t="shared" si="27"/>
        <v/>
      </c>
    </row>
    <row r="324" spans="14:23">
      <c r="N324" s="2"/>
      <c r="O324" s="2"/>
      <c r="P324" s="2"/>
      <c r="Q324" s="14" t="str">
        <f t="shared" si="24"/>
        <v/>
      </c>
      <c r="R324" t="str">
        <f t="shared" si="25"/>
        <v/>
      </c>
      <c r="S324" s="47">
        <v>312</v>
      </c>
      <c r="T324" s="2" t="e">
        <f t="shared" si="23"/>
        <v>#VALUE!</v>
      </c>
      <c r="U324" s="1">
        <v>620</v>
      </c>
      <c r="V324" s="1" t="str">
        <f t="shared" si="26"/>
        <v xml:space="preserve"> </v>
      </c>
      <c r="W324" s="49" t="str">
        <f t="shared" si="27"/>
        <v/>
      </c>
    </row>
    <row r="325" spans="14:23">
      <c r="N325" s="2"/>
      <c r="O325" s="2"/>
      <c r="P325" s="2"/>
      <c r="Q325" s="14" t="str">
        <f t="shared" si="24"/>
        <v/>
      </c>
      <c r="R325" t="str">
        <f t="shared" si="25"/>
        <v/>
      </c>
      <c r="S325" s="47">
        <v>313</v>
      </c>
      <c r="T325" s="2" t="e">
        <f t="shared" si="23"/>
        <v>#VALUE!</v>
      </c>
      <c r="U325" s="1">
        <v>630</v>
      </c>
      <c r="V325" s="1" t="str">
        <f t="shared" si="26"/>
        <v xml:space="preserve"> </v>
      </c>
      <c r="W325" s="49" t="str">
        <f t="shared" si="27"/>
        <v/>
      </c>
    </row>
    <row r="326" spans="14:23">
      <c r="N326" s="2"/>
      <c r="O326" s="2"/>
      <c r="P326" s="2"/>
      <c r="Q326" s="14" t="str">
        <f t="shared" si="24"/>
        <v/>
      </c>
      <c r="R326" t="str">
        <f t="shared" si="25"/>
        <v/>
      </c>
      <c r="S326" s="47">
        <v>314</v>
      </c>
      <c r="T326" s="2" t="e">
        <f t="shared" si="23"/>
        <v>#VALUE!</v>
      </c>
      <c r="U326" s="1">
        <v>640</v>
      </c>
      <c r="V326" s="1" t="str">
        <f t="shared" si="26"/>
        <v xml:space="preserve"> </v>
      </c>
      <c r="W326" s="49" t="str">
        <f t="shared" si="27"/>
        <v/>
      </c>
    </row>
    <row r="327" spans="14:23">
      <c r="N327" s="2"/>
      <c r="O327" s="2"/>
      <c r="P327" s="2"/>
      <c r="Q327" s="14" t="str">
        <f t="shared" si="24"/>
        <v/>
      </c>
      <c r="R327" t="str">
        <f t="shared" si="25"/>
        <v/>
      </c>
      <c r="S327" s="47">
        <v>315</v>
      </c>
      <c r="T327" s="2" t="e">
        <f t="shared" si="23"/>
        <v>#VALUE!</v>
      </c>
      <c r="U327" s="1">
        <v>650</v>
      </c>
      <c r="V327" s="1" t="str">
        <f t="shared" si="26"/>
        <v xml:space="preserve"> </v>
      </c>
      <c r="W327" s="49" t="str">
        <f t="shared" si="27"/>
        <v/>
      </c>
    </row>
    <row r="328" spans="14:23">
      <c r="N328" s="2"/>
      <c r="O328" s="2"/>
      <c r="P328" s="2"/>
      <c r="Q328" s="14" t="str">
        <f t="shared" si="24"/>
        <v/>
      </c>
      <c r="R328" t="str">
        <f t="shared" si="25"/>
        <v/>
      </c>
      <c r="S328" s="47">
        <v>316</v>
      </c>
      <c r="T328" s="2" t="e">
        <f t="shared" si="23"/>
        <v>#VALUE!</v>
      </c>
      <c r="U328" s="1">
        <v>660</v>
      </c>
      <c r="V328" s="1" t="str">
        <f t="shared" si="26"/>
        <v xml:space="preserve"> </v>
      </c>
      <c r="W328" s="49" t="str">
        <f t="shared" si="27"/>
        <v/>
      </c>
    </row>
    <row r="329" spans="14:23">
      <c r="N329" s="2"/>
      <c r="O329" s="2"/>
      <c r="P329" s="2"/>
      <c r="Q329" s="14" t="str">
        <f t="shared" si="24"/>
        <v/>
      </c>
      <c r="R329" t="str">
        <f t="shared" si="25"/>
        <v/>
      </c>
      <c r="S329" s="47">
        <v>317</v>
      </c>
      <c r="T329" s="2" t="e">
        <f t="shared" si="23"/>
        <v>#VALUE!</v>
      </c>
      <c r="U329" s="1">
        <v>670</v>
      </c>
      <c r="V329" s="1" t="str">
        <f t="shared" si="26"/>
        <v xml:space="preserve"> </v>
      </c>
      <c r="W329" s="49" t="str">
        <f t="shared" si="27"/>
        <v/>
      </c>
    </row>
    <row r="330" spans="14:23">
      <c r="N330" s="2"/>
      <c r="O330" s="2"/>
      <c r="P330" s="2"/>
      <c r="Q330" s="14" t="str">
        <f t="shared" si="24"/>
        <v/>
      </c>
      <c r="R330" t="str">
        <f t="shared" si="25"/>
        <v/>
      </c>
      <c r="S330" s="47">
        <v>318</v>
      </c>
      <c r="T330" s="2" t="e">
        <f t="shared" si="23"/>
        <v>#VALUE!</v>
      </c>
      <c r="U330" s="1">
        <v>680</v>
      </c>
      <c r="V330" s="1" t="str">
        <f t="shared" si="26"/>
        <v xml:space="preserve"> </v>
      </c>
      <c r="W330" s="49" t="str">
        <f t="shared" si="27"/>
        <v/>
      </c>
    </row>
    <row r="331" spans="14:23">
      <c r="N331" s="2"/>
      <c r="O331" s="2"/>
      <c r="P331" s="2"/>
      <c r="Q331" s="14" t="str">
        <f t="shared" si="24"/>
        <v/>
      </c>
      <c r="R331" t="str">
        <f t="shared" si="25"/>
        <v/>
      </c>
      <c r="S331" s="47">
        <v>319</v>
      </c>
      <c r="T331" s="2" t="e">
        <f t="shared" si="23"/>
        <v>#VALUE!</v>
      </c>
      <c r="U331" s="1">
        <v>690</v>
      </c>
      <c r="V331" s="1" t="str">
        <f t="shared" si="26"/>
        <v xml:space="preserve"> </v>
      </c>
      <c r="W331" s="49" t="str">
        <f t="shared" si="27"/>
        <v/>
      </c>
    </row>
    <row r="332" spans="14:23">
      <c r="N332" s="2"/>
      <c r="O332" s="2"/>
      <c r="P332" s="2"/>
      <c r="Q332" s="14" t="str">
        <f t="shared" si="24"/>
        <v/>
      </c>
      <c r="R332" t="str">
        <f t="shared" si="25"/>
        <v/>
      </c>
      <c r="S332" s="47">
        <v>320</v>
      </c>
      <c r="T332" s="2" t="e">
        <f t="shared" si="23"/>
        <v>#VALUE!</v>
      </c>
      <c r="U332" s="1">
        <v>700</v>
      </c>
      <c r="V332" s="1" t="str">
        <f t="shared" si="26"/>
        <v xml:space="preserve"> </v>
      </c>
      <c r="W332" s="49" t="str">
        <f t="shared" si="27"/>
        <v/>
      </c>
    </row>
    <row r="333" spans="14:23">
      <c r="N333" s="2"/>
      <c r="O333" s="2"/>
      <c r="P333" s="2"/>
      <c r="Q333" s="14" t="str">
        <f t="shared" si="24"/>
        <v/>
      </c>
      <c r="R333" t="str">
        <f t="shared" si="25"/>
        <v/>
      </c>
      <c r="S333" s="47">
        <v>321</v>
      </c>
      <c r="T333" s="2" t="e">
        <f t="shared" si="23"/>
        <v>#VALUE!</v>
      </c>
      <c r="U333" s="1">
        <v>710</v>
      </c>
      <c r="V333" s="1" t="str">
        <f t="shared" si="26"/>
        <v xml:space="preserve"> </v>
      </c>
      <c r="W333" s="49" t="str">
        <f t="shared" si="27"/>
        <v/>
      </c>
    </row>
    <row r="334" spans="14:23">
      <c r="N334" s="2"/>
      <c r="O334" s="2"/>
      <c r="P334" s="2"/>
      <c r="Q334" s="14" t="str">
        <f t="shared" si="24"/>
        <v/>
      </c>
      <c r="R334" t="str">
        <f t="shared" si="25"/>
        <v/>
      </c>
      <c r="S334" s="47">
        <v>322</v>
      </c>
      <c r="T334" s="2" t="e">
        <f t="shared" ref="T334:T362" si="28">IF(V334=1,1,IF(AND(ISNUMBER(T333),T333&gt;100)," ",IF(AND(ISNUMBER(T333),T333+1&lt;102),T333+1," ")))</f>
        <v>#VALUE!</v>
      </c>
      <c r="U334" s="1">
        <v>720</v>
      </c>
      <c r="V334" s="1" t="str">
        <f t="shared" si="26"/>
        <v xml:space="preserve"> </v>
      </c>
      <c r="W334" s="49" t="str">
        <f t="shared" si="27"/>
        <v/>
      </c>
    </row>
    <row r="335" spans="14:23">
      <c r="N335" s="2"/>
      <c r="O335" s="2"/>
      <c r="P335" s="2"/>
      <c r="Q335" s="14" t="str">
        <f t="shared" si="24"/>
        <v/>
      </c>
      <c r="R335" t="str">
        <f t="shared" si="25"/>
        <v/>
      </c>
      <c r="S335" s="47">
        <v>323</v>
      </c>
      <c r="T335" s="2" t="e">
        <f t="shared" si="28"/>
        <v>#VALUE!</v>
      </c>
      <c r="U335" s="1">
        <v>730</v>
      </c>
      <c r="V335" s="1" t="str">
        <f t="shared" si="26"/>
        <v xml:space="preserve"> </v>
      </c>
      <c r="W335" s="49" t="str">
        <f t="shared" si="27"/>
        <v/>
      </c>
    </row>
    <row r="336" spans="14:23">
      <c r="N336" s="2"/>
      <c r="O336" s="2"/>
      <c r="P336" s="2"/>
      <c r="Q336" s="14" t="str">
        <f t="shared" ref="Q336:Q362" si="29">IF($A$9&gt;$A$10,"",IF(U336=$A$9,1,IF(U337=$A$10,2,"")))</f>
        <v/>
      </c>
      <c r="R336" t="str">
        <f t="shared" ref="R336:R362" si="30">IF($A$9&gt;$A$10,"",IF(U336=$A$10,2,""))</f>
        <v/>
      </c>
      <c r="S336" s="47">
        <v>324</v>
      </c>
      <c r="T336" s="2" t="e">
        <f t="shared" si="28"/>
        <v>#VALUE!</v>
      </c>
      <c r="U336" s="1">
        <v>740</v>
      </c>
      <c r="V336" s="1" t="str">
        <f t="shared" ref="V336:V362" si="31">IF(U336=$A$9,1,IF(U336=$A$10,2," "))</f>
        <v xml:space="preserve"> </v>
      </c>
      <c r="W336" s="49" t="str">
        <f t="shared" ref="W336:W362" si="32">IF(Q336=1,1,IF(R335=2,"",W335))</f>
        <v/>
      </c>
    </row>
    <row r="337" spans="14:23">
      <c r="N337" s="2"/>
      <c r="O337" s="2"/>
      <c r="P337" s="2"/>
      <c r="Q337" s="14" t="str">
        <f t="shared" si="29"/>
        <v/>
      </c>
      <c r="R337" t="str">
        <f t="shared" si="30"/>
        <v/>
      </c>
      <c r="S337" s="47">
        <v>325</v>
      </c>
      <c r="T337" s="2" t="e">
        <f t="shared" si="28"/>
        <v>#VALUE!</v>
      </c>
      <c r="U337" s="1">
        <v>750</v>
      </c>
      <c r="V337" s="1" t="str">
        <f t="shared" si="31"/>
        <v xml:space="preserve"> </v>
      </c>
      <c r="W337" s="49" t="str">
        <f t="shared" si="32"/>
        <v/>
      </c>
    </row>
    <row r="338" spans="14:23">
      <c r="N338" s="2"/>
      <c r="O338" s="2"/>
      <c r="P338" s="2"/>
      <c r="Q338" s="14" t="str">
        <f t="shared" si="29"/>
        <v/>
      </c>
      <c r="R338" t="str">
        <f t="shared" si="30"/>
        <v/>
      </c>
      <c r="S338" s="47">
        <v>326</v>
      </c>
      <c r="T338" s="2" t="e">
        <f t="shared" si="28"/>
        <v>#VALUE!</v>
      </c>
      <c r="U338" s="1">
        <v>760</v>
      </c>
      <c r="V338" s="1" t="str">
        <f t="shared" si="31"/>
        <v xml:space="preserve"> </v>
      </c>
      <c r="W338" s="49" t="str">
        <f t="shared" si="32"/>
        <v/>
      </c>
    </row>
    <row r="339" spans="14:23">
      <c r="N339" s="2"/>
      <c r="O339" s="2"/>
      <c r="P339" s="2"/>
      <c r="Q339" s="14" t="str">
        <f t="shared" si="29"/>
        <v/>
      </c>
      <c r="R339" t="str">
        <f t="shared" si="30"/>
        <v/>
      </c>
      <c r="S339" s="47">
        <v>327</v>
      </c>
      <c r="T339" s="2" t="e">
        <f t="shared" si="28"/>
        <v>#VALUE!</v>
      </c>
      <c r="U339" s="1">
        <v>770</v>
      </c>
      <c r="V339" s="1" t="str">
        <f t="shared" si="31"/>
        <v xml:space="preserve"> </v>
      </c>
      <c r="W339" s="49" t="str">
        <f t="shared" si="32"/>
        <v/>
      </c>
    </row>
    <row r="340" spans="14:23">
      <c r="N340" s="2"/>
      <c r="O340" s="2"/>
      <c r="P340" s="2"/>
      <c r="Q340" s="14" t="str">
        <f t="shared" si="29"/>
        <v/>
      </c>
      <c r="R340" t="str">
        <f t="shared" si="30"/>
        <v/>
      </c>
      <c r="S340" s="47">
        <v>328</v>
      </c>
      <c r="T340" s="2" t="e">
        <f t="shared" si="28"/>
        <v>#VALUE!</v>
      </c>
      <c r="U340" s="1">
        <v>780</v>
      </c>
      <c r="V340" s="1" t="str">
        <f t="shared" si="31"/>
        <v xml:space="preserve"> </v>
      </c>
      <c r="W340" s="49" t="str">
        <f t="shared" si="32"/>
        <v/>
      </c>
    </row>
    <row r="341" spans="14:23">
      <c r="N341" s="2"/>
      <c r="O341" s="2"/>
      <c r="P341" s="2"/>
      <c r="Q341" s="14" t="str">
        <f t="shared" si="29"/>
        <v/>
      </c>
      <c r="R341" t="str">
        <f t="shared" si="30"/>
        <v/>
      </c>
      <c r="S341" s="47">
        <v>329</v>
      </c>
      <c r="T341" s="2" t="e">
        <f t="shared" si="28"/>
        <v>#VALUE!</v>
      </c>
      <c r="U341" s="1">
        <v>790</v>
      </c>
      <c r="V341" s="1" t="str">
        <f t="shared" si="31"/>
        <v xml:space="preserve"> </v>
      </c>
      <c r="W341" s="49" t="str">
        <f t="shared" si="32"/>
        <v/>
      </c>
    </row>
    <row r="342" spans="14:23">
      <c r="N342" s="2"/>
      <c r="O342" s="2"/>
      <c r="P342" s="2"/>
      <c r="Q342" s="14" t="str">
        <f t="shared" si="29"/>
        <v/>
      </c>
      <c r="R342" t="str">
        <f t="shared" si="30"/>
        <v/>
      </c>
      <c r="S342" s="47">
        <v>330</v>
      </c>
      <c r="T342" s="2" t="e">
        <f t="shared" si="28"/>
        <v>#VALUE!</v>
      </c>
      <c r="U342" s="1">
        <v>800</v>
      </c>
      <c r="V342" s="1" t="str">
        <f t="shared" si="31"/>
        <v xml:space="preserve"> </v>
      </c>
      <c r="W342" s="49" t="str">
        <f t="shared" si="32"/>
        <v/>
      </c>
    </row>
    <row r="343" spans="14:23">
      <c r="N343" s="2"/>
      <c r="O343" s="2"/>
      <c r="P343" s="2"/>
      <c r="Q343" s="14" t="str">
        <f t="shared" si="29"/>
        <v/>
      </c>
      <c r="R343" t="str">
        <f t="shared" si="30"/>
        <v/>
      </c>
      <c r="S343" s="47">
        <v>331</v>
      </c>
      <c r="T343" s="2" t="e">
        <f t="shared" si="28"/>
        <v>#VALUE!</v>
      </c>
      <c r="U343" s="1">
        <v>810</v>
      </c>
      <c r="V343" s="1" t="str">
        <f t="shared" si="31"/>
        <v xml:space="preserve"> </v>
      </c>
      <c r="W343" s="49" t="str">
        <f t="shared" si="32"/>
        <v/>
      </c>
    </row>
    <row r="344" spans="14:23">
      <c r="N344" s="2"/>
      <c r="O344" s="2"/>
      <c r="P344" s="2"/>
      <c r="Q344" s="14" t="str">
        <f t="shared" si="29"/>
        <v/>
      </c>
      <c r="R344" t="str">
        <f t="shared" si="30"/>
        <v/>
      </c>
      <c r="S344" s="47">
        <v>332</v>
      </c>
      <c r="T344" s="2" t="e">
        <f t="shared" si="28"/>
        <v>#VALUE!</v>
      </c>
      <c r="U344" s="1">
        <v>820</v>
      </c>
      <c r="V344" s="1" t="str">
        <f t="shared" si="31"/>
        <v xml:space="preserve"> </v>
      </c>
      <c r="W344" s="49" t="str">
        <f t="shared" si="32"/>
        <v/>
      </c>
    </row>
    <row r="345" spans="14:23">
      <c r="N345" s="2"/>
      <c r="O345" s="2"/>
      <c r="P345" s="2"/>
      <c r="Q345" s="14" t="str">
        <f t="shared" si="29"/>
        <v/>
      </c>
      <c r="R345" t="str">
        <f t="shared" si="30"/>
        <v/>
      </c>
      <c r="S345" s="47">
        <v>333</v>
      </c>
      <c r="T345" s="2" t="e">
        <f t="shared" si="28"/>
        <v>#VALUE!</v>
      </c>
      <c r="U345" s="1">
        <v>830</v>
      </c>
      <c r="V345" s="1" t="str">
        <f t="shared" si="31"/>
        <v xml:space="preserve"> </v>
      </c>
      <c r="W345" s="49" t="str">
        <f t="shared" si="32"/>
        <v/>
      </c>
    </row>
    <row r="346" spans="14:23">
      <c r="N346" s="2"/>
      <c r="O346" s="2"/>
      <c r="P346" s="2"/>
      <c r="Q346" s="14" t="str">
        <f t="shared" si="29"/>
        <v/>
      </c>
      <c r="R346" t="str">
        <f t="shared" si="30"/>
        <v/>
      </c>
      <c r="S346" s="47">
        <v>334</v>
      </c>
      <c r="T346" s="2" t="e">
        <f t="shared" si="28"/>
        <v>#VALUE!</v>
      </c>
      <c r="U346" s="1">
        <v>840</v>
      </c>
      <c r="V346" s="1" t="str">
        <f t="shared" si="31"/>
        <v xml:space="preserve"> </v>
      </c>
      <c r="W346" s="49" t="str">
        <f t="shared" si="32"/>
        <v/>
      </c>
    </row>
    <row r="347" spans="14:23">
      <c r="N347" s="2"/>
      <c r="O347" s="2"/>
      <c r="P347" s="2"/>
      <c r="Q347" s="14" t="str">
        <f t="shared" si="29"/>
        <v/>
      </c>
      <c r="R347" t="str">
        <f t="shared" si="30"/>
        <v/>
      </c>
      <c r="S347" s="47">
        <v>335</v>
      </c>
      <c r="T347" s="2" t="e">
        <f t="shared" si="28"/>
        <v>#VALUE!</v>
      </c>
      <c r="U347" s="1">
        <v>850</v>
      </c>
      <c r="V347" s="1" t="str">
        <f t="shared" si="31"/>
        <v xml:space="preserve"> </v>
      </c>
      <c r="W347" s="49" t="str">
        <f t="shared" si="32"/>
        <v/>
      </c>
    </row>
    <row r="348" spans="14:23">
      <c r="N348" s="2"/>
      <c r="O348" s="2"/>
      <c r="P348" s="2"/>
      <c r="Q348" s="14" t="str">
        <f t="shared" si="29"/>
        <v/>
      </c>
      <c r="R348" t="str">
        <f t="shared" si="30"/>
        <v/>
      </c>
      <c r="S348" s="47">
        <v>336</v>
      </c>
      <c r="T348" s="2" t="e">
        <f t="shared" si="28"/>
        <v>#VALUE!</v>
      </c>
      <c r="U348" s="1">
        <v>860</v>
      </c>
      <c r="V348" s="1" t="str">
        <f t="shared" si="31"/>
        <v xml:space="preserve"> </v>
      </c>
      <c r="W348" s="49" t="str">
        <f t="shared" si="32"/>
        <v/>
      </c>
    </row>
    <row r="349" spans="14:23">
      <c r="N349" s="2"/>
      <c r="O349" s="2"/>
      <c r="P349" s="2"/>
      <c r="Q349" s="14" t="str">
        <f t="shared" si="29"/>
        <v/>
      </c>
      <c r="R349" t="str">
        <f t="shared" si="30"/>
        <v/>
      </c>
      <c r="S349" s="47">
        <v>337</v>
      </c>
      <c r="T349" s="2" t="e">
        <f t="shared" si="28"/>
        <v>#VALUE!</v>
      </c>
      <c r="U349" s="1">
        <v>870</v>
      </c>
      <c r="V349" s="1" t="str">
        <f t="shared" si="31"/>
        <v xml:space="preserve"> </v>
      </c>
      <c r="W349" s="49" t="str">
        <f t="shared" si="32"/>
        <v/>
      </c>
    </row>
    <row r="350" spans="14:23">
      <c r="N350" s="2"/>
      <c r="O350" s="2"/>
      <c r="P350" s="2"/>
      <c r="Q350" s="14" t="str">
        <f t="shared" si="29"/>
        <v/>
      </c>
      <c r="R350" t="str">
        <f t="shared" si="30"/>
        <v/>
      </c>
      <c r="S350" s="47">
        <v>338</v>
      </c>
      <c r="T350" s="2" t="e">
        <f t="shared" si="28"/>
        <v>#VALUE!</v>
      </c>
      <c r="U350" s="1">
        <v>880</v>
      </c>
      <c r="V350" s="1" t="str">
        <f t="shared" si="31"/>
        <v xml:space="preserve"> </v>
      </c>
      <c r="W350" s="49" t="str">
        <f t="shared" si="32"/>
        <v/>
      </c>
    </row>
    <row r="351" spans="14:23">
      <c r="N351" s="2"/>
      <c r="O351" s="2"/>
      <c r="P351" s="2"/>
      <c r="Q351" s="14" t="str">
        <f t="shared" si="29"/>
        <v/>
      </c>
      <c r="R351" t="str">
        <f t="shared" si="30"/>
        <v/>
      </c>
      <c r="S351" s="47">
        <v>339</v>
      </c>
      <c r="T351" s="2" t="e">
        <f t="shared" si="28"/>
        <v>#VALUE!</v>
      </c>
      <c r="U351" s="1">
        <v>890</v>
      </c>
      <c r="V351" s="1" t="str">
        <f t="shared" si="31"/>
        <v xml:space="preserve"> </v>
      </c>
      <c r="W351" s="49" t="str">
        <f t="shared" si="32"/>
        <v/>
      </c>
    </row>
    <row r="352" spans="14:23">
      <c r="N352" s="2"/>
      <c r="O352" s="2"/>
      <c r="P352" s="2"/>
      <c r="Q352" s="14" t="str">
        <f t="shared" si="29"/>
        <v/>
      </c>
      <c r="R352" t="str">
        <f t="shared" si="30"/>
        <v/>
      </c>
      <c r="S352" s="47">
        <v>340</v>
      </c>
      <c r="T352" s="2" t="e">
        <f t="shared" si="28"/>
        <v>#VALUE!</v>
      </c>
      <c r="U352" s="1">
        <v>900</v>
      </c>
      <c r="V352" s="1" t="str">
        <f t="shared" si="31"/>
        <v xml:space="preserve"> </v>
      </c>
      <c r="W352" s="49" t="str">
        <f t="shared" si="32"/>
        <v/>
      </c>
    </row>
    <row r="353" spans="14:23">
      <c r="N353" s="2"/>
      <c r="O353" s="2"/>
      <c r="P353" s="2"/>
      <c r="Q353" s="14" t="str">
        <f t="shared" si="29"/>
        <v/>
      </c>
      <c r="R353" t="str">
        <f t="shared" si="30"/>
        <v/>
      </c>
      <c r="S353" s="47">
        <v>341</v>
      </c>
      <c r="T353" s="2" t="e">
        <f t="shared" si="28"/>
        <v>#VALUE!</v>
      </c>
      <c r="U353" s="1">
        <v>910</v>
      </c>
      <c r="V353" s="1" t="str">
        <f t="shared" si="31"/>
        <v xml:space="preserve"> </v>
      </c>
      <c r="W353" s="49" t="str">
        <f t="shared" si="32"/>
        <v/>
      </c>
    </row>
    <row r="354" spans="14:23">
      <c r="N354" s="2"/>
      <c r="O354" s="2"/>
      <c r="P354" s="2"/>
      <c r="Q354" s="14" t="str">
        <f t="shared" si="29"/>
        <v/>
      </c>
      <c r="R354" t="str">
        <f t="shared" si="30"/>
        <v/>
      </c>
      <c r="S354" s="47">
        <v>342</v>
      </c>
      <c r="T354" s="2" t="e">
        <f t="shared" si="28"/>
        <v>#VALUE!</v>
      </c>
      <c r="U354" s="1">
        <v>920</v>
      </c>
      <c r="V354" s="1" t="str">
        <f t="shared" si="31"/>
        <v xml:space="preserve"> </v>
      </c>
      <c r="W354" s="49" t="str">
        <f t="shared" si="32"/>
        <v/>
      </c>
    </row>
    <row r="355" spans="14:23">
      <c r="N355" s="2"/>
      <c r="O355" s="2"/>
      <c r="P355" s="2"/>
      <c r="Q355" s="14" t="str">
        <f t="shared" si="29"/>
        <v/>
      </c>
      <c r="R355" t="str">
        <f t="shared" si="30"/>
        <v/>
      </c>
      <c r="S355" s="47">
        <v>343</v>
      </c>
      <c r="T355" s="2" t="e">
        <f t="shared" si="28"/>
        <v>#VALUE!</v>
      </c>
      <c r="U355" s="1">
        <v>930</v>
      </c>
      <c r="V355" s="1" t="str">
        <f t="shared" si="31"/>
        <v xml:space="preserve"> </v>
      </c>
      <c r="W355" s="49" t="str">
        <f t="shared" si="32"/>
        <v/>
      </c>
    </row>
    <row r="356" spans="14:23">
      <c r="N356" s="2"/>
      <c r="O356" s="2"/>
      <c r="P356" s="2"/>
      <c r="Q356" s="14" t="str">
        <f t="shared" si="29"/>
        <v/>
      </c>
      <c r="R356" t="str">
        <f t="shared" si="30"/>
        <v/>
      </c>
      <c r="S356" s="47">
        <v>344</v>
      </c>
      <c r="T356" s="2" t="e">
        <f t="shared" si="28"/>
        <v>#VALUE!</v>
      </c>
      <c r="U356" s="1">
        <v>940</v>
      </c>
      <c r="V356" s="1" t="str">
        <f t="shared" si="31"/>
        <v xml:space="preserve"> </v>
      </c>
      <c r="W356" s="49" t="str">
        <f t="shared" si="32"/>
        <v/>
      </c>
    </row>
    <row r="357" spans="14:23">
      <c r="N357" s="2"/>
      <c r="O357" s="2"/>
      <c r="P357" s="2"/>
      <c r="Q357" s="14" t="str">
        <f t="shared" si="29"/>
        <v/>
      </c>
      <c r="R357" t="str">
        <f t="shared" si="30"/>
        <v/>
      </c>
      <c r="S357" s="47">
        <v>345</v>
      </c>
      <c r="T357" s="2" t="e">
        <f t="shared" si="28"/>
        <v>#VALUE!</v>
      </c>
      <c r="U357" s="1">
        <v>950</v>
      </c>
      <c r="V357" s="1" t="str">
        <f t="shared" si="31"/>
        <v xml:space="preserve"> </v>
      </c>
      <c r="W357" s="49" t="str">
        <f t="shared" si="32"/>
        <v/>
      </c>
    </row>
    <row r="358" spans="14:23">
      <c r="N358" s="2"/>
      <c r="O358" s="2"/>
      <c r="P358" s="2"/>
      <c r="Q358" s="14" t="str">
        <f t="shared" si="29"/>
        <v/>
      </c>
      <c r="R358" t="str">
        <f t="shared" si="30"/>
        <v/>
      </c>
      <c r="S358" s="47">
        <v>346</v>
      </c>
      <c r="T358" s="2" t="e">
        <f t="shared" si="28"/>
        <v>#VALUE!</v>
      </c>
      <c r="U358" s="1">
        <v>960</v>
      </c>
      <c r="V358" s="1" t="str">
        <f t="shared" si="31"/>
        <v xml:space="preserve"> </v>
      </c>
      <c r="W358" s="49" t="str">
        <f t="shared" si="32"/>
        <v/>
      </c>
    </row>
    <row r="359" spans="14:23">
      <c r="N359" s="2"/>
      <c r="O359" s="2"/>
      <c r="P359" s="2"/>
      <c r="Q359" s="14" t="str">
        <f t="shared" si="29"/>
        <v/>
      </c>
      <c r="R359" t="str">
        <f t="shared" si="30"/>
        <v/>
      </c>
      <c r="S359" s="47">
        <v>347</v>
      </c>
      <c r="T359" s="2" t="e">
        <f t="shared" si="28"/>
        <v>#VALUE!</v>
      </c>
      <c r="U359" s="1">
        <v>970</v>
      </c>
      <c r="V359" s="1" t="str">
        <f t="shared" si="31"/>
        <v xml:space="preserve"> </v>
      </c>
      <c r="W359" s="49" t="str">
        <f t="shared" si="32"/>
        <v/>
      </c>
    </row>
    <row r="360" spans="14:23">
      <c r="N360" s="2"/>
      <c r="O360" s="2"/>
      <c r="P360" s="2"/>
      <c r="Q360" s="14" t="str">
        <f t="shared" si="29"/>
        <v/>
      </c>
      <c r="R360" t="str">
        <f t="shared" si="30"/>
        <v/>
      </c>
      <c r="S360" s="47">
        <v>348</v>
      </c>
      <c r="T360" s="2" t="e">
        <f t="shared" si="28"/>
        <v>#VALUE!</v>
      </c>
      <c r="U360" s="1">
        <v>980</v>
      </c>
      <c r="V360" s="1" t="str">
        <f t="shared" si="31"/>
        <v xml:space="preserve"> </v>
      </c>
      <c r="W360" s="49" t="str">
        <f t="shared" si="32"/>
        <v/>
      </c>
    </row>
    <row r="361" spans="14:23">
      <c r="N361" s="2"/>
      <c r="O361" s="2"/>
      <c r="P361" s="2"/>
      <c r="Q361" s="14" t="str">
        <f t="shared" si="29"/>
        <v/>
      </c>
      <c r="R361" t="str">
        <f t="shared" si="30"/>
        <v/>
      </c>
      <c r="S361" s="47">
        <v>349</v>
      </c>
      <c r="T361" s="2" t="e">
        <f t="shared" si="28"/>
        <v>#VALUE!</v>
      </c>
      <c r="U361" s="1">
        <v>990</v>
      </c>
      <c r="V361" s="1" t="str">
        <f t="shared" si="31"/>
        <v xml:space="preserve"> </v>
      </c>
      <c r="W361" s="49" t="str">
        <f t="shared" si="32"/>
        <v/>
      </c>
    </row>
    <row r="362" spans="14:23">
      <c r="N362" s="2"/>
      <c r="O362" s="2"/>
      <c r="P362" s="2"/>
      <c r="Q362" s="14" t="str">
        <f t="shared" si="29"/>
        <v/>
      </c>
      <c r="R362" t="str">
        <f t="shared" si="30"/>
        <v/>
      </c>
      <c r="S362" s="47">
        <v>350</v>
      </c>
      <c r="T362" s="2" t="e">
        <f t="shared" si="28"/>
        <v>#VALUE!</v>
      </c>
      <c r="U362" s="1">
        <v>1000</v>
      </c>
      <c r="V362" s="1" t="str">
        <f t="shared" si="31"/>
        <v xml:space="preserve"> </v>
      </c>
      <c r="W362" s="49" t="str">
        <f t="shared" si="32"/>
        <v/>
      </c>
    </row>
    <row r="363" spans="14:23">
      <c r="U363" s="4"/>
    </row>
    <row r="368" spans="14:23">
      <c r="N368" s="40"/>
      <c r="O368" s="40"/>
      <c r="P368" s="40"/>
      <c r="Q368" s="15"/>
      <c r="S368" s="50"/>
    </row>
  </sheetData>
  <sheetProtection password="D958" sheet="1" objects="1" scenarios="1"/>
  <mergeCells count="5">
    <mergeCell ref="B11:C11"/>
    <mergeCell ref="D11:E11"/>
    <mergeCell ref="F11:G11"/>
    <mergeCell ref="H11:I11"/>
    <mergeCell ref="J11:K11"/>
  </mergeCells>
  <conditionalFormatting sqref="D14:D33 B14:B33 F14:F33 H14:H33 J14:J33">
    <cfRule type="cellIs" dxfId="2" priority="3" operator="equal">
      <formula>$C$5</formula>
    </cfRule>
  </conditionalFormatting>
  <conditionalFormatting sqref="B14:B33 D14:D33 F14:F33 H14:H33 J14:J33">
    <cfRule type="cellIs" dxfId="1" priority="1" operator="equal">
      <formula>$A$15</formula>
    </cfRule>
    <cfRule type="cellIs" dxfId="0" priority="2" operator="equal">
      <formula>$C$4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9"/>
  <sheetViews>
    <sheetView workbookViewId="0">
      <selection activeCell="B1" sqref="B1"/>
    </sheetView>
  </sheetViews>
  <sheetFormatPr defaultRowHeight="15"/>
  <sheetData>
    <row r="1" spans="2:2">
      <c r="B1" t="s">
        <v>89</v>
      </c>
    </row>
    <row r="2" spans="2:2">
      <c r="B2" t="s">
        <v>86</v>
      </c>
    </row>
    <row r="3" spans="2:2">
      <c r="B3" t="s">
        <v>87</v>
      </c>
    </row>
    <row r="4" spans="2:2">
      <c r="B4" t="s">
        <v>90</v>
      </c>
    </row>
    <row r="5" spans="2:2">
      <c r="B5" t="s">
        <v>91</v>
      </c>
    </row>
    <row r="6" spans="2:2">
      <c r="B6" t="s">
        <v>88</v>
      </c>
    </row>
    <row r="8" spans="2:2">
      <c r="B8" t="s">
        <v>55</v>
      </c>
    </row>
    <row r="9" spans="2:2">
      <c r="B9" t="s">
        <v>43</v>
      </c>
    </row>
    <row r="10" spans="2:2">
      <c r="B10" t="s">
        <v>56</v>
      </c>
    </row>
    <row r="11" spans="2:2">
      <c r="B11" t="s">
        <v>57</v>
      </c>
    </row>
    <row r="13" spans="2:2">
      <c r="B13" t="s">
        <v>44</v>
      </c>
    </row>
    <row r="14" spans="2:2">
      <c r="B14" t="s">
        <v>45</v>
      </c>
    </row>
    <row r="15" spans="2:2">
      <c r="B15" t="s">
        <v>46</v>
      </c>
    </row>
    <row r="16" spans="2:2">
      <c r="B16" t="s">
        <v>58</v>
      </c>
    </row>
    <row r="17" spans="2:3">
      <c r="B17" t="s">
        <v>76</v>
      </c>
    </row>
    <row r="19" spans="2:3">
      <c r="B19" s="54" t="s">
        <v>47</v>
      </c>
    </row>
    <row r="20" spans="2:3">
      <c r="B20" t="s">
        <v>48</v>
      </c>
    </row>
    <row r="21" spans="2:3">
      <c r="B21" t="s">
        <v>49</v>
      </c>
    </row>
    <row r="22" spans="2:3">
      <c r="B22" t="s">
        <v>50</v>
      </c>
    </row>
    <row r="23" spans="2:3">
      <c r="B23" t="s">
        <v>51</v>
      </c>
    </row>
    <row r="24" spans="2:3">
      <c r="B24" t="s">
        <v>60</v>
      </c>
    </row>
    <row r="25" spans="2:3">
      <c r="B25" t="s">
        <v>61</v>
      </c>
    </row>
    <row r="26" spans="2:3">
      <c r="B26" t="s">
        <v>62</v>
      </c>
    </row>
    <row r="27" spans="2:3">
      <c r="B27" t="s">
        <v>63</v>
      </c>
    </row>
    <row r="28" spans="2:3">
      <c r="B28" t="s">
        <v>59</v>
      </c>
    </row>
    <row r="29" spans="2:3">
      <c r="B29" t="s">
        <v>78</v>
      </c>
    </row>
    <row r="30" spans="2:3">
      <c r="C30" t="s">
        <v>77</v>
      </c>
    </row>
    <row r="31" spans="2:3">
      <c r="B31" t="s">
        <v>79</v>
      </c>
    </row>
    <row r="32" spans="2:3">
      <c r="B32" t="s">
        <v>52</v>
      </c>
    </row>
    <row r="33" spans="2:2">
      <c r="B33" t="s">
        <v>53</v>
      </c>
    </row>
    <row r="34" spans="2:2">
      <c r="B34" t="s">
        <v>54</v>
      </c>
    </row>
    <row r="36" spans="2:2">
      <c r="B36" t="s">
        <v>80</v>
      </c>
    </row>
    <row r="37" spans="2:2">
      <c r="B37" t="s">
        <v>64</v>
      </c>
    </row>
    <row r="38" spans="2:2">
      <c r="B38" t="s">
        <v>81</v>
      </c>
    </row>
    <row r="39" spans="2:2">
      <c r="B39" t="s">
        <v>65</v>
      </c>
    </row>
  </sheetData>
  <sheetProtection password="D95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My P.B. Horses winnners</vt:lpstr>
      <vt:lpstr>My P.B. Horses win or lose</vt:lpstr>
      <vt:lpstr>Football</vt:lpstr>
      <vt:lpstr>Other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</cp:lastModifiedBy>
  <dcterms:created xsi:type="dcterms:W3CDTF">2021-01-16T18:55:46Z</dcterms:created>
  <dcterms:modified xsi:type="dcterms:W3CDTF">2021-02-15T18:44:51Z</dcterms:modified>
</cp:coreProperties>
</file>